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DрАБОЧИЙ\НПАнормативно- правовые акты\НПА 2023\"/>
    </mc:Choice>
  </mc:AlternateContent>
  <xr:revisionPtr revIDLastSave="0" documentId="13_ncr:1_{00972593-5375-4638-A3FA-00FAA94ECF36}" xr6:coauthVersionLast="47" xr6:coauthVersionMax="47" xr10:uidLastSave="{00000000-0000-0000-0000-000000000000}"/>
  <bookViews>
    <workbookView xWindow="-120" yWindow="-120" windowWidth="24240" windowHeight="13140" tabRatio="601" activeTab="5" xr2:uid="{00000000-000D-0000-FFFF-FFFF00000000}"/>
  </bookViews>
  <sheets>
    <sheet name="Приложение 1" sheetId="27" r:id="rId1"/>
    <sheet name="Приложение 2" sheetId="46" r:id="rId2"/>
    <sheet name="Приложение 3" sheetId="30" r:id="rId3"/>
    <sheet name="Приложение 4" sheetId="31" r:id="rId4"/>
    <sheet name="Приложение 5" sheetId="52" r:id="rId5"/>
    <sheet name="Приложение 6" sheetId="55" r:id="rId6"/>
    <sheet name="Лист2" sheetId="57" r:id="rId7"/>
  </sheets>
  <externalReferences>
    <externalReference r:id="rId8"/>
  </externalReferences>
  <definedNames>
    <definedName name="_xlnm.Print_Area" localSheetId="3">'Приложение 4'!$A$1:$I$124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9" i="31" l="1"/>
  <c r="I87" i="31"/>
  <c r="H87" i="31"/>
  <c r="G87" i="31"/>
  <c r="I24" i="31"/>
  <c r="H24" i="31"/>
  <c r="G24" i="31"/>
  <c r="F11" i="30"/>
  <c r="F22" i="30"/>
  <c r="E11" i="30"/>
  <c r="E22" i="30"/>
  <c r="D22" i="30"/>
  <c r="D11" i="30"/>
  <c r="E26" i="30"/>
  <c r="F16" i="27"/>
  <c r="H121" i="52" l="1"/>
  <c r="H120" i="52" s="1"/>
  <c r="H119" i="52" s="1"/>
  <c r="H118" i="52" s="1"/>
  <c r="H116" i="52"/>
  <c r="H115" i="52" s="1"/>
  <c r="H114" i="52" s="1"/>
  <c r="H117" i="52"/>
  <c r="F111" i="52"/>
  <c r="F110" i="52" s="1"/>
  <c r="F109" i="52" s="1"/>
  <c r="F108" i="52" s="1"/>
  <c r="F112" i="52"/>
  <c r="G107" i="52"/>
  <c r="G106" i="52" s="1"/>
  <c r="G105" i="52" s="1"/>
  <c r="G104" i="52" s="1"/>
  <c r="G103" i="52" s="1"/>
  <c r="H107" i="52"/>
  <c r="H106" i="52" s="1"/>
  <c r="H105" i="52" s="1"/>
  <c r="H104" i="52" s="1"/>
  <c r="H103" i="52" s="1"/>
  <c r="G92" i="52"/>
  <c r="G91" i="52" s="1"/>
  <c r="G90" i="52" s="1"/>
  <c r="G89" i="52" s="1"/>
  <c r="G84" i="52" s="1"/>
  <c r="H92" i="52"/>
  <c r="H91" i="52" s="1"/>
  <c r="H90" i="52" s="1"/>
  <c r="H89" i="52" s="1"/>
  <c r="F92" i="52"/>
  <c r="F91" i="52" s="1"/>
  <c r="F90" i="52" s="1"/>
  <c r="F89" i="52" s="1"/>
  <c r="F84" i="52" s="1"/>
  <c r="G88" i="52"/>
  <c r="G87" i="52" s="1"/>
  <c r="G86" i="52" s="1"/>
  <c r="G85" i="52" s="1"/>
  <c r="H88" i="52"/>
  <c r="H87" i="52" s="1"/>
  <c r="H86" i="52" s="1"/>
  <c r="H85" i="52" s="1"/>
  <c r="F88" i="52"/>
  <c r="F87" i="52" s="1"/>
  <c r="F86" i="52" s="1"/>
  <c r="F85" i="52" s="1"/>
  <c r="H79" i="52"/>
  <c r="H78" i="52" s="1"/>
  <c r="H77" i="52" s="1"/>
  <c r="H76" i="52" s="1"/>
  <c r="H23" i="31"/>
  <c r="G121" i="31"/>
  <c r="G120" i="31" s="1"/>
  <c r="G119" i="31" s="1"/>
  <c r="G118" i="31" s="1"/>
  <c r="G117" i="31" s="1"/>
  <c r="I123" i="31"/>
  <c r="H102" i="52" s="1"/>
  <c r="H101" i="52" s="1"/>
  <c r="H100" i="52" s="1"/>
  <c r="H99" i="52" s="1"/>
  <c r="H98" i="52" s="1"/>
  <c r="H123" i="31"/>
  <c r="G123" i="31"/>
  <c r="G122" i="31" s="1"/>
  <c r="G114" i="31"/>
  <c r="G113" i="31" s="1"/>
  <c r="G112" i="31" s="1"/>
  <c r="G111" i="31" s="1"/>
  <c r="G110" i="31" s="1"/>
  <c r="I116" i="31"/>
  <c r="H97" i="52" s="1"/>
  <c r="H96" i="52" s="1"/>
  <c r="H95" i="52" s="1"/>
  <c r="H94" i="52" s="1"/>
  <c r="H93" i="52" s="1"/>
  <c r="H116" i="31"/>
  <c r="G116" i="31"/>
  <c r="G115" i="31" s="1"/>
  <c r="I109" i="31"/>
  <c r="I108" i="31" s="1"/>
  <c r="I107" i="31" s="1"/>
  <c r="H108" i="31"/>
  <c r="H107" i="31" s="1"/>
  <c r="G108" i="31"/>
  <c r="G107" i="31" s="1"/>
  <c r="H105" i="31"/>
  <c r="I105" i="31"/>
  <c r="H104" i="31"/>
  <c r="I104" i="31"/>
  <c r="G106" i="31"/>
  <c r="G105" i="31" s="1"/>
  <c r="G104" i="31" s="1"/>
  <c r="G96" i="31"/>
  <c r="H98" i="31"/>
  <c r="H95" i="31" s="1"/>
  <c r="H94" i="31" s="1"/>
  <c r="H93" i="31" s="1"/>
  <c r="I98" i="31"/>
  <c r="I95" i="31" s="1"/>
  <c r="I94" i="31" s="1"/>
  <c r="I93" i="31" s="1"/>
  <c r="G98" i="31"/>
  <c r="G95" i="31" s="1"/>
  <c r="G94" i="31" s="1"/>
  <c r="G93" i="31" s="1"/>
  <c r="I81" i="31"/>
  <c r="I80" i="31" s="1"/>
  <c r="I79" i="31" s="1"/>
  <c r="H44" i="52" s="1"/>
  <c r="H43" i="52" s="1"/>
  <c r="H42" i="52" s="1"/>
  <c r="H41" i="52" s="1"/>
  <c r="H40" i="52" s="1"/>
  <c r="H81" i="31"/>
  <c r="H80" i="31" s="1"/>
  <c r="H79" i="31" s="1"/>
  <c r="G44" i="52" s="1"/>
  <c r="G43" i="52" s="1"/>
  <c r="G42" i="52" s="1"/>
  <c r="G41" i="52" s="1"/>
  <c r="G40" i="52" s="1"/>
  <c r="G81" i="31"/>
  <c r="G80" i="31" s="1"/>
  <c r="G79" i="31" s="1"/>
  <c r="F44" i="52" s="1"/>
  <c r="F43" i="52" s="1"/>
  <c r="F42" i="52" s="1"/>
  <c r="F41" i="52" s="1"/>
  <c r="F40" i="52" s="1"/>
  <c r="I89" i="31"/>
  <c r="H89" i="31"/>
  <c r="G89" i="31"/>
  <c r="F58" i="52" s="1"/>
  <c r="F57" i="52" s="1"/>
  <c r="F56" i="52" s="1"/>
  <c r="F55" i="52" s="1"/>
  <c r="I84" i="31"/>
  <c r="H84" i="31"/>
  <c r="G49" i="52" s="1"/>
  <c r="G48" i="52" s="1"/>
  <c r="G47" i="52" s="1"/>
  <c r="G46" i="52" s="1"/>
  <c r="G45" i="52" s="1"/>
  <c r="G84" i="31"/>
  <c r="G83" i="31" s="1"/>
  <c r="G82" i="31" s="1"/>
  <c r="I77" i="31"/>
  <c r="H77" i="31"/>
  <c r="H76" i="31" s="1"/>
  <c r="H75" i="31" s="1"/>
  <c r="H74" i="31" s="1"/>
  <c r="G77" i="31"/>
  <c r="G76" i="31" s="1"/>
  <c r="G75" i="31" s="1"/>
  <c r="G74" i="31" s="1"/>
  <c r="I70" i="31"/>
  <c r="H20" i="52" s="1"/>
  <c r="H19" i="52" s="1"/>
  <c r="H18" i="52" s="1"/>
  <c r="H17" i="52" s="1"/>
  <c r="H16" i="52" s="1"/>
  <c r="H70" i="31"/>
  <c r="H69" i="31" s="1"/>
  <c r="H68" i="31" s="1"/>
  <c r="G70" i="31"/>
  <c r="G69" i="31" s="1"/>
  <c r="G68" i="31" s="1"/>
  <c r="I67" i="31"/>
  <c r="I66" i="31" s="1"/>
  <c r="I65" i="31" s="1"/>
  <c r="H67" i="31"/>
  <c r="G15" i="52" s="1"/>
  <c r="G14" i="52" s="1"/>
  <c r="G13" i="52" s="1"/>
  <c r="G12" i="52" s="1"/>
  <c r="G11" i="52" s="1"/>
  <c r="G67" i="31"/>
  <c r="F15" i="52" s="1"/>
  <c r="F14" i="52" s="1"/>
  <c r="F13" i="52" s="1"/>
  <c r="F12" i="52" s="1"/>
  <c r="F11" i="52" s="1"/>
  <c r="I60" i="31"/>
  <c r="I59" i="31" s="1"/>
  <c r="I58" i="31" s="1"/>
  <c r="I57" i="31" s="1"/>
  <c r="I56" i="31" s="1"/>
  <c r="I55" i="31" s="1"/>
  <c r="H60" i="31"/>
  <c r="G26" i="52" s="1"/>
  <c r="G25" i="52" s="1"/>
  <c r="G24" i="52" s="1"/>
  <c r="G23" i="52" s="1"/>
  <c r="G22" i="52" s="1"/>
  <c r="G21" i="52" s="1"/>
  <c r="G60" i="31"/>
  <c r="G59" i="31" s="1"/>
  <c r="G58" i="31" s="1"/>
  <c r="G57" i="31" s="1"/>
  <c r="G56" i="31" s="1"/>
  <c r="G55" i="31" s="1"/>
  <c r="I54" i="31"/>
  <c r="I53" i="31" s="1"/>
  <c r="I52" i="31" s="1"/>
  <c r="I51" i="31" s="1"/>
  <c r="I50" i="31" s="1"/>
  <c r="I49" i="31" s="1"/>
  <c r="H54" i="31"/>
  <c r="G32" i="52" s="1"/>
  <c r="G31" i="52" s="1"/>
  <c r="G30" i="52" s="1"/>
  <c r="G29" i="52" s="1"/>
  <c r="G28" i="52" s="1"/>
  <c r="G27" i="52" s="1"/>
  <c r="G54" i="31"/>
  <c r="I44" i="31"/>
  <c r="H47" i="31"/>
  <c r="H46" i="31" s="1"/>
  <c r="G47" i="31"/>
  <c r="I46" i="31"/>
  <c r="I43" i="31" s="1"/>
  <c r="I42" i="31" s="1"/>
  <c r="I41" i="31" s="1"/>
  <c r="I40" i="31" s="1"/>
  <c r="I39" i="31" s="1"/>
  <c r="H45" i="31"/>
  <c r="G45" i="31"/>
  <c r="G44" i="31" s="1"/>
  <c r="H38" i="31"/>
  <c r="H37" i="31" s="1"/>
  <c r="H36" i="31" s="1"/>
  <c r="H35" i="31" s="1"/>
  <c r="H34" i="31" s="1"/>
  <c r="H33" i="31" s="1"/>
  <c r="I38" i="31"/>
  <c r="G38" i="31"/>
  <c r="H32" i="31"/>
  <c r="H31" i="31" s="1"/>
  <c r="H30" i="31" s="1"/>
  <c r="H29" i="31" s="1"/>
  <c r="H28" i="31" s="1"/>
  <c r="H27" i="31" s="1"/>
  <c r="I32" i="31"/>
  <c r="I31" i="31" s="1"/>
  <c r="I30" i="31" s="1"/>
  <c r="I29" i="31" s="1"/>
  <c r="I28" i="31" s="1"/>
  <c r="I27" i="31" s="1"/>
  <c r="G32" i="31"/>
  <c r="G31" i="31" s="1"/>
  <c r="G30" i="31" s="1"/>
  <c r="G29" i="31" s="1"/>
  <c r="G28" i="31" s="1"/>
  <c r="G27" i="31" s="1"/>
  <c r="H26" i="31"/>
  <c r="H25" i="31" s="1"/>
  <c r="I26" i="31"/>
  <c r="I25" i="31" s="1"/>
  <c r="G26" i="31"/>
  <c r="G25" i="31" s="1"/>
  <c r="H22" i="31"/>
  <c r="H21" i="31" s="1"/>
  <c r="I22" i="31"/>
  <c r="I21" i="31" s="1"/>
  <c r="G22" i="31"/>
  <c r="G21" i="31" s="1"/>
  <c r="I16" i="31"/>
  <c r="I15" i="31" s="1"/>
  <c r="I14" i="31" s="1"/>
  <c r="I13" i="31" s="1"/>
  <c r="I12" i="31" s="1"/>
  <c r="I11" i="31" s="1"/>
  <c r="H16" i="31"/>
  <c r="H15" i="31" s="1"/>
  <c r="G16" i="31"/>
  <c r="G15" i="31" s="1"/>
  <c r="G14" i="31" s="1"/>
  <c r="G13" i="31" s="1"/>
  <c r="G12" i="31" s="1"/>
  <c r="G11" i="31" s="1"/>
  <c r="E25" i="30"/>
  <c r="F26" i="30"/>
  <c r="F25" i="30" s="1"/>
  <c r="F29" i="30"/>
  <c r="E30" i="30"/>
  <c r="E29" i="30" s="1"/>
  <c r="D30" i="30"/>
  <c r="D29" i="30" s="1"/>
  <c r="F28" i="30"/>
  <c r="F27" i="30" s="1"/>
  <c r="E28" i="30"/>
  <c r="E27" i="30" s="1"/>
  <c r="D28" i="30"/>
  <c r="D27" i="30" s="1"/>
  <c r="D26" i="30"/>
  <c r="D25" i="30" s="1"/>
  <c r="F24" i="30"/>
  <c r="F23" i="30" s="1"/>
  <c r="E24" i="30"/>
  <c r="E23" i="30" s="1"/>
  <c r="D24" i="30"/>
  <c r="D23" i="30" s="1"/>
  <c r="F20" i="30"/>
  <c r="F19" i="30" s="1"/>
  <c r="E20" i="30"/>
  <c r="E19" i="30" s="1"/>
  <c r="D20" i="30"/>
  <c r="D19" i="30" s="1"/>
  <c r="F18" i="30"/>
  <c r="E18" i="30"/>
  <c r="D18" i="30"/>
  <c r="F17" i="30"/>
  <c r="E17" i="30"/>
  <c r="D17" i="30"/>
  <c r="F14" i="30"/>
  <c r="E15" i="30"/>
  <c r="E14" i="30" s="1"/>
  <c r="D15" i="30"/>
  <c r="D14" i="30" s="1"/>
  <c r="E13" i="30"/>
  <c r="F13" i="30"/>
  <c r="D13" i="30"/>
  <c r="E12" i="30"/>
  <c r="F12" i="30"/>
  <c r="D12" i="30"/>
  <c r="F10" i="30"/>
  <c r="F9" i="30" s="1"/>
  <c r="E10" i="30"/>
  <c r="D10" i="30"/>
  <c r="M46" i="46"/>
  <c r="L46" i="46"/>
  <c r="K46" i="46"/>
  <c r="M45" i="46"/>
  <c r="L45" i="46"/>
  <c r="K45" i="46"/>
  <c r="M41" i="46"/>
  <c r="M40" i="46" s="1"/>
  <c r="L41" i="46"/>
  <c r="L40" i="46" s="1"/>
  <c r="M39" i="46"/>
  <c r="M38" i="46" s="1"/>
  <c r="M37" i="46" s="1"/>
  <c r="L39" i="46"/>
  <c r="L38" i="46" s="1"/>
  <c r="L37" i="46" s="1"/>
  <c r="K41" i="46"/>
  <c r="K40" i="46" s="1"/>
  <c r="K39" i="46"/>
  <c r="K38" i="46" s="1"/>
  <c r="K37" i="46" s="1"/>
  <c r="M35" i="46"/>
  <c r="M34" i="46" s="1"/>
  <c r="M33" i="46" s="1"/>
  <c r="L35" i="46"/>
  <c r="L34" i="46" s="1"/>
  <c r="L33" i="46" s="1"/>
  <c r="K35" i="46"/>
  <c r="K34" i="46" s="1"/>
  <c r="K33" i="46" s="1"/>
  <c r="M30" i="46"/>
  <c r="M29" i="46" s="1"/>
  <c r="M28" i="46" s="1"/>
  <c r="L30" i="46"/>
  <c r="L29" i="46" s="1"/>
  <c r="L28" i="46" s="1"/>
  <c r="K30" i="46"/>
  <c r="K29" i="46" s="1"/>
  <c r="K28" i="46" s="1"/>
  <c r="M27" i="46"/>
  <c r="M26" i="46" s="1"/>
  <c r="M25" i="46" s="1"/>
  <c r="L27" i="46"/>
  <c r="L26" i="46" s="1"/>
  <c r="L25" i="46" s="1"/>
  <c r="K27" i="46"/>
  <c r="K26" i="46" s="1"/>
  <c r="K25" i="46" s="1"/>
  <c r="M24" i="46"/>
  <c r="M23" i="46" s="1"/>
  <c r="L24" i="46"/>
  <c r="L23" i="46" s="1"/>
  <c r="K24" i="46"/>
  <c r="K23" i="46" s="1"/>
  <c r="M21" i="46"/>
  <c r="M20" i="46" s="1"/>
  <c r="L21" i="46"/>
  <c r="L20" i="46" s="1"/>
  <c r="K21" i="46"/>
  <c r="K20" i="46" s="1"/>
  <c r="M19" i="46"/>
  <c r="M18" i="46" s="1"/>
  <c r="L19" i="46"/>
  <c r="L18" i="46" s="1"/>
  <c r="K19" i="46"/>
  <c r="K18" i="46" s="1"/>
  <c r="M17" i="46"/>
  <c r="M16" i="46" s="1"/>
  <c r="L17" i="46"/>
  <c r="L16" i="46" s="1"/>
  <c r="K17" i="46"/>
  <c r="K16" i="46" s="1"/>
  <c r="M15" i="46"/>
  <c r="M14" i="46" s="1"/>
  <c r="L15" i="46"/>
  <c r="L14" i="46" s="1"/>
  <c r="K15" i="46"/>
  <c r="K14" i="46" s="1"/>
  <c r="M11" i="46"/>
  <c r="M10" i="46" s="1"/>
  <c r="M9" i="46" s="1"/>
  <c r="L11" i="46"/>
  <c r="L10" i="46" s="1"/>
  <c r="L9" i="46" s="1"/>
  <c r="K11" i="46"/>
  <c r="K10" i="46" s="1"/>
  <c r="K9" i="46" s="1"/>
  <c r="F19" i="27"/>
  <c r="F18" i="27" s="1"/>
  <c r="F17" i="27" s="1"/>
  <c r="E19" i="27"/>
  <c r="E18" i="27" s="1"/>
  <c r="E17" i="27" s="1"/>
  <c r="D19" i="27"/>
  <c r="D18" i="27" s="1"/>
  <c r="D17" i="27" s="1"/>
  <c r="L22" i="46" l="1"/>
  <c r="E9" i="30"/>
  <c r="D9" i="30"/>
  <c r="K44" i="46"/>
  <c r="K43" i="46" s="1"/>
  <c r="K42" i="46" s="1"/>
  <c r="G103" i="31"/>
  <c r="G102" i="31" s="1"/>
  <c r="G101" i="31" s="1"/>
  <c r="G100" i="31" s="1"/>
  <c r="F102" i="52"/>
  <c r="F101" i="52" s="1"/>
  <c r="F100" i="52" s="1"/>
  <c r="F99" i="52" s="1"/>
  <c r="F98" i="52" s="1"/>
  <c r="G79" i="52"/>
  <c r="G78" i="52" s="1"/>
  <c r="G77" i="52" s="1"/>
  <c r="G76" i="52" s="1"/>
  <c r="I23" i="31"/>
  <c r="L44" i="46"/>
  <c r="L43" i="46" s="1"/>
  <c r="L42" i="46" s="1"/>
  <c r="H83" i="52"/>
  <c r="H82" i="52" s="1"/>
  <c r="H81" i="52" s="1"/>
  <c r="H80" i="52" s="1"/>
  <c r="F75" i="52"/>
  <c r="F74" i="52" s="1"/>
  <c r="F73" i="52" s="1"/>
  <c r="F72" i="52" s="1"/>
  <c r="F20" i="52"/>
  <c r="F19" i="52" s="1"/>
  <c r="F18" i="52" s="1"/>
  <c r="F17" i="52" s="1"/>
  <c r="F16" i="52" s="1"/>
  <c r="F10" i="52" s="1"/>
  <c r="G38" i="52"/>
  <c r="G37" i="52" s="1"/>
  <c r="G36" i="52" s="1"/>
  <c r="G35" i="52" s="1"/>
  <c r="G34" i="52" s="1"/>
  <c r="G33" i="52" s="1"/>
  <c r="F132" i="52"/>
  <c r="F131" i="52" s="1"/>
  <c r="F130" i="52" s="1"/>
  <c r="F129" i="52" s="1"/>
  <c r="F128" i="52" s="1"/>
  <c r="F127" i="52" s="1"/>
  <c r="M44" i="46"/>
  <c r="M43" i="46" s="1"/>
  <c r="M42" i="46" s="1"/>
  <c r="H53" i="31"/>
  <c r="H52" i="31" s="1"/>
  <c r="H51" i="31" s="1"/>
  <c r="H50" i="31" s="1"/>
  <c r="H49" i="31" s="1"/>
  <c r="H59" i="31"/>
  <c r="H58" i="31" s="1"/>
  <c r="H57" i="31" s="1"/>
  <c r="H56" i="31" s="1"/>
  <c r="H55" i="31" s="1"/>
  <c r="G66" i="31"/>
  <c r="G65" i="31" s="1"/>
  <c r="G64" i="31" s="1"/>
  <c r="G63" i="31" s="1"/>
  <c r="G62" i="31" s="1"/>
  <c r="G61" i="31" s="1"/>
  <c r="H83" i="31"/>
  <c r="H82" i="31" s="1"/>
  <c r="H26" i="52"/>
  <c r="H25" i="52" s="1"/>
  <c r="H24" i="52" s="1"/>
  <c r="H23" i="52" s="1"/>
  <c r="H22" i="52" s="1"/>
  <c r="H21" i="52" s="1"/>
  <c r="F49" i="52"/>
  <c r="F48" i="52" s="1"/>
  <c r="F47" i="52" s="1"/>
  <c r="F46" i="52" s="1"/>
  <c r="F45" i="52" s="1"/>
  <c r="F117" i="52"/>
  <c r="F116" i="52" s="1"/>
  <c r="F115" i="52" s="1"/>
  <c r="F114" i="52" s="1"/>
  <c r="G121" i="52"/>
  <c r="G120" i="52" s="1"/>
  <c r="G119" i="52" s="1"/>
  <c r="G118" i="52" s="1"/>
  <c r="L13" i="46"/>
  <c r="L12" i="46" s="1"/>
  <c r="L8" i="46" s="1"/>
  <c r="H66" i="31"/>
  <c r="H65" i="31" s="1"/>
  <c r="H64" i="31" s="1"/>
  <c r="H63" i="31" s="1"/>
  <c r="H62" i="31" s="1"/>
  <c r="H61" i="31" s="1"/>
  <c r="G88" i="31"/>
  <c r="H32" i="52"/>
  <c r="H31" i="52" s="1"/>
  <c r="H30" i="52" s="1"/>
  <c r="H29" i="52" s="1"/>
  <c r="H28" i="52" s="1"/>
  <c r="H27" i="52" s="1"/>
  <c r="H112" i="52"/>
  <c r="H111" i="52" s="1"/>
  <c r="H110" i="52" s="1"/>
  <c r="H109" i="52" s="1"/>
  <c r="H108" i="52" s="1"/>
  <c r="G126" i="52"/>
  <c r="G125" i="52" s="1"/>
  <c r="G124" i="52" s="1"/>
  <c r="G123" i="52" s="1"/>
  <c r="G122" i="52" s="1"/>
  <c r="H70" i="52"/>
  <c r="H69" i="52" s="1"/>
  <c r="H68" i="52" s="1"/>
  <c r="H67" i="52" s="1"/>
  <c r="H66" i="52" s="1"/>
  <c r="G112" i="52"/>
  <c r="G111" i="52" s="1"/>
  <c r="G110" i="52" s="1"/>
  <c r="G109" i="52" s="1"/>
  <c r="G108" i="52" s="1"/>
  <c r="L36" i="46"/>
  <c r="F70" i="52"/>
  <c r="F69" i="52" s="1"/>
  <c r="F68" i="52" s="1"/>
  <c r="F67" i="52" s="1"/>
  <c r="F66" i="52" s="1"/>
  <c r="M22" i="46"/>
  <c r="F121" i="52"/>
  <c r="F120" i="52" s="1"/>
  <c r="F119" i="52" s="1"/>
  <c r="F118" i="52" s="1"/>
  <c r="G46" i="31"/>
  <c r="I76" i="31"/>
  <c r="I75" i="31" s="1"/>
  <c r="I74" i="31" s="1"/>
  <c r="H38" i="52"/>
  <c r="H37" i="52" s="1"/>
  <c r="H36" i="52" s="1"/>
  <c r="H35" i="52" s="1"/>
  <c r="H34" i="52" s="1"/>
  <c r="H33" i="52" s="1"/>
  <c r="I83" i="31"/>
  <c r="I82" i="31" s="1"/>
  <c r="H49" i="52"/>
  <c r="H48" i="52" s="1"/>
  <c r="H47" i="52" s="1"/>
  <c r="H46" i="52" s="1"/>
  <c r="H45" i="52" s="1"/>
  <c r="F79" i="52"/>
  <c r="F78" i="52" s="1"/>
  <c r="F77" i="52" s="1"/>
  <c r="F76" i="52" s="1"/>
  <c r="G23" i="31"/>
  <c r="G20" i="31" s="1"/>
  <c r="G19" i="31" s="1"/>
  <c r="G18" i="31" s="1"/>
  <c r="G17" i="31" s="1"/>
  <c r="G10" i="31" s="1"/>
  <c r="F107" i="52"/>
  <c r="F106" i="52" s="1"/>
  <c r="F105" i="52" s="1"/>
  <c r="F104" i="52" s="1"/>
  <c r="F103" i="52" s="1"/>
  <c r="F16" i="30"/>
  <c r="G37" i="31"/>
  <c r="G36" i="31" s="1"/>
  <c r="G35" i="31" s="1"/>
  <c r="G34" i="31" s="1"/>
  <c r="G33" i="31" s="1"/>
  <c r="F126" i="52"/>
  <c r="F125" i="52" s="1"/>
  <c r="F124" i="52" s="1"/>
  <c r="F123" i="52" s="1"/>
  <c r="F122" i="52" s="1"/>
  <c r="H44" i="31"/>
  <c r="H43" i="31" s="1"/>
  <c r="H42" i="31" s="1"/>
  <c r="H41" i="31" s="1"/>
  <c r="H40" i="31" s="1"/>
  <c r="H39" i="31" s="1"/>
  <c r="G117" i="52"/>
  <c r="G116" i="52" s="1"/>
  <c r="G115" i="52" s="1"/>
  <c r="G114" i="52" s="1"/>
  <c r="G53" i="31"/>
  <c r="G52" i="31" s="1"/>
  <c r="G51" i="31" s="1"/>
  <c r="G50" i="31" s="1"/>
  <c r="G49" i="31" s="1"/>
  <c r="G48" i="31" s="1"/>
  <c r="F32" i="52"/>
  <c r="F31" i="52" s="1"/>
  <c r="F30" i="52" s="1"/>
  <c r="F29" i="52" s="1"/>
  <c r="F28" i="52" s="1"/>
  <c r="F27" i="52" s="1"/>
  <c r="I69" i="31"/>
  <c r="I68" i="31" s="1"/>
  <c r="I64" i="31" s="1"/>
  <c r="I63" i="31" s="1"/>
  <c r="I62" i="31" s="1"/>
  <c r="I61" i="31" s="1"/>
  <c r="H88" i="31"/>
  <c r="G58" i="52"/>
  <c r="G57" i="52" s="1"/>
  <c r="G56" i="52" s="1"/>
  <c r="G55" i="52" s="1"/>
  <c r="G97" i="52"/>
  <c r="G96" i="52" s="1"/>
  <c r="G95" i="52" s="1"/>
  <c r="G94" i="52" s="1"/>
  <c r="G93" i="52" s="1"/>
  <c r="H115" i="31"/>
  <c r="H114" i="31" s="1"/>
  <c r="H113" i="31" s="1"/>
  <c r="H112" i="31" s="1"/>
  <c r="H111" i="31" s="1"/>
  <c r="H110" i="31" s="1"/>
  <c r="F26" i="52"/>
  <c r="F25" i="52" s="1"/>
  <c r="F24" i="52" s="1"/>
  <c r="F23" i="52" s="1"/>
  <c r="F22" i="52" s="1"/>
  <c r="F21" i="52" s="1"/>
  <c r="F97" i="52"/>
  <c r="F96" i="52" s="1"/>
  <c r="F95" i="52" s="1"/>
  <c r="F94" i="52" s="1"/>
  <c r="F93" i="52" s="1"/>
  <c r="I37" i="31"/>
  <c r="I36" i="31" s="1"/>
  <c r="I35" i="31" s="1"/>
  <c r="I34" i="31" s="1"/>
  <c r="I33" i="31" s="1"/>
  <c r="H126" i="52"/>
  <c r="H125" i="52" s="1"/>
  <c r="H124" i="52" s="1"/>
  <c r="H123" i="52" s="1"/>
  <c r="H122" i="52" s="1"/>
  <c r="H58" i="52"/>
  <c r="H57" i="52" s="1"/>
  <c r="H56" i="52" s="1"/>
  <c r="H55" i="52" s="1"/>
  <c r="I88" i="31"/>
  <c r="G102" i="52"/>
  <c r="G101" i="52" s="1"/>
  <c r="G100" i="52" s="1"/>
  <c r="G99" i="52" s="1"/>
  <c r="G98" i="52" s="1"/>
  <c r="H122" i="31"/>
  <c r="H121" i="31" s="1"/>
  <c r="H120" i="31" s="1"/>
  <c r="H119" i="31" s="1"/>
  <c r="H118" i="31" s="1"/>
  <c r="H117" i="31" s="1"/>
  <c r="H75" i="52"/>
  <c r="H74" i="52" s="1"/>
  <c r="H73" i="52" s="1"/>
  <c r="H72" i="52" s="1"/>
  <c r="G83" i="52"/>
  <c r="G82" i="52" s="1"/>
  <c r="G81" i="52" s="1"/>
  <c r="G80" i="52" s="1"/>
  <c r="I115" i="31"/>
  <c r="I114" i="31" s="1"/>
  <c r="I113" i="31" s="1"/>
  <c r="I112" i="31" s="1"/>
  <c r="I111" i="31" s="1"/>
  <c r="I110" i="31" s="1"/>
  <c r="I122" i="31"/>
  <c r="I121" i="31" s="1"/>
  <c r="I120" i="31" s="1"/>
  <c r="I119" i="31" s="1"/>
  <c r="I118" i="31" s="1"/>
  <c r="I117" i="31" s="1"/>
  <c r="F38" i="52"/>
  <c r="F37" i="52" s="1"/>
  <c r="F36" i="52" s="1"/>
  <c r="F35" i="52" s="1"/>
  <c r="F34" i="52" s="1"/>
  <c r="F33" i="52" s="1"/>
  <c r="G70" i="52"/>
  <c r="G69" i="52" s="1"/>
  <c r="G68" i="52" s="1"/>
  <c r="G67" i="52" s="1"/>
  <c r="G66" i="52" s="1"/>
  <c r="G75" i="52"/>
  <c r="G74" i="52" s="1"/>
  <c r="G73" i="52" s="1"/>
  <c r="G72" i="52" s="1"/>
  <c r="H132" i="52"/>
  <c r="H131" i="52" s="1"/>
  <c r="H130" i="52" s="1"/>
  <c r="H129" i="52" s="1"/>
  <c r="H128" i="52" s="1"/>
  <c r="H127" i="52" s="1"/>
  <c r="K22" i="46"/>
  <c r="D16" i="30"/>
  <c r="G43" i="31"/>
  <c r="G42" i="31" s="1"/>
  <c r="G41" i="31" s="1"/>
  <c r="G40" i="31" s="1"/>
  <c r="G39" i="31" s="1"/>
  <c r="H15" i="52"/>
  <c r="H14" i="52" s="1"/>
  <c r="H13" i="52" s="1"/>
  <c r="H12" i="52" s="1"/>
  <c r="H11" i="52" s="1"/>
  <c r="H10" i="52" s="1"/>
  <c r="G20" i="52"/>
  <c r="G19" i="52" s="1"/>
  <c r="G18" i="52" s="1"/>
  <c r="G17" i="52" s="1"/>
  <c r="G16" i="52" s="1"/>
  <c r="G10" i="52" s="1"/>
  <c r="F83" i="52"/>
  <c r="F82" i="52" s="1"/>
  <c r="F81" i="52" s="1"/>
  <c r="F80" i="52" s="1"/>
  <c r="G132" i="52"/>
  <c r="G131" i="52" s="1"/>
  <c r="G130" i="52" s="1"/>
  <c r="G129" i="52" s="1"/>
  <c r="G128" i="52" s="1"/>
  <c r="G127" i="52" s="1"/>
  <c r="H113" i="52"/>
  <c r="H84" i="52"/>
  <c r="H103" i="31"/>
  <c r="H102" i="31" s="1"/>
  <c r="H101" i="31" s="1"/>
  <c r="H100" i="31" s="1"/>
  <c r="I103" i="31"/>
  <c r="I102" i="31" s="1"/>
  <c r="I101" i="31" s="1"/>
  <c r="I100" i="31" s="1"/>
  <c r="I48" i="31"/>
  <c r="H20" i="31"/>
  <c r="H19" i="31" s="1"/>
  <c r="H18" i="31" s="1"/>
  <c r="H17" i="31" s="1"/>
  <c r="I20" i="31"/>
  <c r="I19" i="31" s="1"/>
  <c r="I18" i="31" s="1"/>
  <c r="I17" i="31" s="1"/>
  <c r="H14" i="31"/>
  <c r="H13" i="31" s="1"/>
  <c r="H12" i="31" s="1"/>
  <c r="H11" i="31" s="1"/>
  <c r="E16" i="30"/>
  <c r="M13" i="46"/>
  <c r="M12" i="46" s="1"/>
  <c r="K13" i="46"/>
  <c r="K12" i="46" s="1"/>
  <c r="K36" i="46"/>
  <c r="K32" i="46" s="1"/>
  <c r="M36" i="46"/>
  <c r="L32" i="46" l="1"/>
  <c r="L31" i="46" s="1"/>
  <c r="H10" i="31"/>
  <c r="F113" i="52"/>
  <c r="I10" i="31"/>
  <c r="H71" i="52"/>
  <c r="H65" i="52" s="1"/>
  <c r="H64" i="52" s="1"/>
  <c r="H48" i="31"/>
  <c r="G71" i="52"/>
  <c r="M32" i="46"/>
  <c r="M31" i="46" s="1"/>
  <c r="K8" i="46"/>
  <c r="M8" i="46"/>
  <c r="F71" i="52"/>
  <c r="F65" i="52" s="1"/>
  <c r="F64" i="52" s="1"/>
  <c r="L47" i="46"/>
  <c r="G113" i="52"/>
  <c r="G65" i="52" s="1"/>
  <c r="G64" i="52" s="1"/>
  <c r="K31" i="46"/>
  <c r="M47" i="46" l="1"/>
  <c r="K47" i="46"/>
  <c r="F31" i="30"/>
  <c r="I124" i="31"/>
  <c r="H133" i="52" s="1"/>
  <c r="H124" i="31"/>
  <c r="G133" i="52" s="1"/>
  <c r="E31" i="30"/>
  <c r="G92" i="31"/>
  <c r="G91" i="31" l="1"/>
  <c r="G90" i="31" s="1"/>
  <c r="F63" i="52"/>
  <c r="F62" i="52" s="1"/>
  <c r="F61" i="52" s="1"/>
  <c r="F60" i="52" s="1"/>
  <c r="F59" i="52" s="1"/>
  <c r="G86" i="31"/>
  <c r="G85" i="31" s="1"/>
  <c r="F54" i="52"/>
  <c r="F53" i="52" s="1"/>
  <c r="F52" i="52" s="1"/>
  <c r="F51" i="52" s="1"/>
  <c r="F50" i="52" s="1"/>
  <c r="I92" i="31"/>
  <c r="H92" i="31"/>
  <c r="H91" i="31" l="1"/>
  <c r="H90" i="31" s="1"/>
  <c r="G63" i="52"/>
  <c r="G62" i="52" s="1"/>
  <c r="G61" i="52" s="1"/>
  <c r="G60" i="52" s="1"/>
  <c r="G59" i="52" s="1"/>
  <c r="G78" i="31"/>
  <c r="G73" i="31" s="1"/>
  <c r="G72" i="31" s="1"/>
  <c r="G71" i="31" s="1"/>
  <c r="G9" i="31" s="1"/>
  <c r="E21" i="30"/>
  <c r="E32" i="30" s="1"/>
  <c r="D21" i="30"/>
  <c r="D32" i="30" s="1"/>
  <c r="I91" i="31"/>
  <c r="I90" i="31" s="1"/>
  <c r="H63" i="52"/>
  <c r="H62" i="52" s="1"/>
  <c r="H61" i="52" s="1"/>
  <c r="H60" i="52" s="1"/>
  <c r="H59" i="52" s="1"/>
  <c r="I86" i="31"/>
  <c r="I85" i="31" s="1"/>
  <c r="H54" i="52"/>
  <c r="H53" i="52" s="1"/>
  <c r="H52" i="52" s="1"/>
  <c r="H51" i="52" s="1"/>
  <c r="H50" i="52" s="1"/>
  <c r="F39" i="52"/>
  <c r="F9" i="52" s="1"/>
  <c r="F134" i="52" s="1"/>
  <c r="F21" i="30"/>
  <c r="F32" i="30" s="1"/>
  <c r="H39" i="52" l="1"/>
  <c r="H9" i="52" s="1"/>
  <c r="H134" i="52" s="1"/>
  <c r="I78" i="31"/>
  <c r="I73" i="31" s="1"/>
  <c r="I72" i="31" s="1"/>
  <c r="I71" i="31" s="1"/>
  <c r="I9" i="31" s="1"/>
  <c r="H86" i="31"/>
  <c r="H85" i="31" s="1"/>
  <c r="G54" i="52"/>
  <c r="G53" i="52" s="1"/>
  <c r="G52" i="52" s="1"/>
  <c r="G51" i="52" s="1"/>
  <c r="G50" i="52" s="1"/>
  <c r="G39" i="52" s="1"/>
  <c r="G9" i="52" s="1"/>
  <c r="G134" i="52" s="1"/>
  <c r="D16" i="27" l="1"/>
  <c r="D15" i="27" s="1"/>
  <c r="D14" i="27" s="1"/>
  <c r="D13" i="27" s="1"/>
  <c r="D12" i="27" s="1"/>
  <c r="H78" i="31"/>
  <c r="H73" i="31" s="1"/>
  <c r="H72" i="31" s="1"/>
  <c r="H71" i="31" s="1"/>
  <c r="H9" i="31" s="1"/>
  <c r="F15" i="27"/>
  <c r="F14" i="27" s="1"/>
  <c r="E16" i="27"/>
  <c r="E15" i="27" s="1"/>
  <c r="E14" i="27" s="1"/>
  <c r="E13" i="27" s="1"/>
  <c r="E12" i="27" s="1"/>
  <c r="F13" i="27" l="1"/>
  <c r="F12" i="27" s="1"/>
</calcChain>
</file>

<file path=xl/sharedStrings.xml><?xml version="1.0" encoding="utf-8"?>
<sst xmlns="http://schemas.openxmlformats.org/spreadsheetml/2006/main" count="1309" uniqueCount="335">
  <si>
    <t>Всего</t>
  </si>
  <si>
    <t>Общегосударственные вопросы</t>
  </si>
  <si>
    <t>Жилищно-коммунальное хозяйство</t>
  </si>
  <si>
    <t>Благоустройство</t>
  </si>
  <si>
    <t>Культура</t>
  </si>
  <si>
    <t>000</t>
  </si>
  <si>
    <t>00</t>
  </si>
  <si>
    <t>0000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</si>
  <si>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</si>
  <si>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</si>
  <si>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</si>
  <si>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</si>
  <si>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</si>
  <si>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</si>
  <si>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040</t>
  </si>
  <si>
    <t>1</t>
  </si>
  <si>
    <t>03</t>
  </si>
  <si>
    <t>06</t>
  </si>
  <si>
    <t>030</t>
  </si>
  <si>
    <t>10</t>
  </si>
  <si>
    <t>010</t>
  </si>
  <si>
    <t>11</t>
  </si>
  <si>
    <t>120</t>
  </si>
  <si>
    <t>600</t>
  </si>
  <si>
    <t>2</t>
  </si>
  <si>
    <t>БЕЗВОЗМЕЗДНЫЕ ПОСТУПЛЕНИЯ</t>
  </si>
  <si>
    <t>001</t>
  </si>
  <si>
    <t>Другие общегосударственные вопросы</t>
  </si>
  <si>
    <t>Условно утвержденные расходы</t>
  </si>
  <si>
    <t>Резервные фонды</t>
  </si>
  <si>
    <t>1000</t>
  </si>
  <si>
    <t>НАЛОГОВЫЕ И НЕНАЛОГОВЫЕ ДОХОДЫ</t>
  </si>
  <si>
    <t>100</t>
  </si>
  <si>
    <t>230</t>
  </si>
  <si>
    <t>240</t>
  </si>
  <si>
    <t>250</t>
  </si>
  <si>
    <t>260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</si>
  <si>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</si>
  <si>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</si>
  <si>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</si>
  <si>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0102</t>
  </si>
  <si>
    <t>0104</t>
  </si>
  <si>
    <t>200</t>
  </si>
  <si>
    <t>Иные закупки товаров, работ и услуг для обеспечения государственных (муниципальных) нужд</t>
  </si>
  <si>
    <t>0113</t>
  </si>
  <si>
    <t>1001</t>
  </si>
  <si>
    <t>310</t>
  </si>
  <si>
    <t>300</t>
  </si>
  <si>
    <t>0300</t>
  </si>
  <si>
    <t>0310</t>
  </si>
  <si>
    <t>0400</t>
  </si>
  <si>
    <t>0409</t>
  </si>
  <si>
    <t>0111</t>
  </si>
  <si>
    <t>Дорожное хозяйство (дорожные фонды)</t>
  </si>
  <si>
    <t>0800</t>
  </si>
  <si>
    <t>0801</t>
  </si>
  <si>
    <t>610</t>
  </si>
  <si>
    <t>0500</t>
  </si>
  <si>
    <t>Расходы на выплаты персоналу государственных (муниципальных) органов</t>
  </si>
  <si>
    <t>Код ведомства</t>
  </si>
  <si>
    <t>0503</t>
  </si>
  <si>
    <t>0100</t>
  </si>
  <si>
    <t>024</t>
  </si>
  <si>
    <t>7514</t>
  </si>
  <si>
    <t>Непрограммные расходы органов местного самоуправления</t>
  </si>
  <si>
    <t>Глава муниципального образования в рамках непрограммных расходов органов местного самоуправления</t>
  </si>
  <si>
    <t>1400</t>
  </si>
  <si>
    <t>1403</t>
  </si>
  <si>
    <t>Межбюджетные трансферты</t>
  </si>
  <si>
    <t>500</t>
  </si>
  <si>
    <t>999</t>
  </si>
  <si>
    <t>9000000000</t>
  </si>
  <si>
    <t>9020000000</t>
  </si>
  <si>
    <t>9030000000</t>
  </si>
  <si>
    <t>0500000000</t>
  </si>
  <si>
    <t>0510000000</t>
  </si>
  <si>
    <t>0520000000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</si>
  <si>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</si>
  <si>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</si>
  <si>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</si>
  <si>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9020000210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</si>
  <si>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</si>
  <si>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№ строки</t>
  </si>
  <si>
    <t>Раздел, подраздел</t>
  </si>
  <si>
    <t>Целевая статья</t>
  </si>
  <si>
    <t>Вид расходов</t>
  </si>
  <si>
    <t>15</t>
  </si>
  <si>
    <t>20</t>
  </si>
  <si>
    <t>Субвенции бюджетам бюджетной системы Российской Федерации</t>
  </si>
  <si>
    <t>30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</si>
  <si>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</si>
  <si>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</si>
  <si>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Иные межбюджетные трансферты</t>
  </si>
  <si>
    <t>540</t>
  </si>
  <si>
    <t>49</t>
  </si>
  <si>
    <t>2721</t>
  </si>
  <si>
    <t>Иные бюджетные ассигнования</t>
  </si>
  <si>
    <t>800</t>
  </si>
  <si>
    <t>850</t>
  </si>
  <si>
    <t>150</t>
  </si>
  <si>
    <t>Прочие межбюджетные трансферты общего характера</t>
  </si>
  <si>
    <t>(тыс. рублей)</t>
  </si>
  <si>
    <t>3</t>
  </si>
  <si>
    <t>4</t>
  </si>
  <si>
    <t>5</t>
  </si>
  <si>
    <t>6</t>
  </si>
  <si>
    <t>7</t>
  </si>
  <si>
    <t>8</t>
  </si>
  <si>
    <t>04</t>
  </si>
  <si>
    <t>020</t>
  </si>
  <si>
    <t>НАЛОГИ НА ТОВАРЫ (РАБОТЫ, УСЛУГИ), РЕАЛИЗУЕМЫЕ НА ТЕРРИТОРИИ РОССИЙСКОЙ ФЕДЕРАЦИИ</t>
  </si>
  <si>
    <t>08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</si>
  <si>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</si>
  <si>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</si>
  <si>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</si>
  <si>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</si>
  <si>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12</t>
  </si>
  <si>
    <t>241</t>
  </si>
  <si>
    <t>13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</si>
  <si>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</si>
  <si>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14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</si>
  <si>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</si>
  <si>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</si>
  <si>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16</t>
  </si>
  <si>
    <t>261</t>
  </si>
  <si>
    <t>17</t>
  </si>
  <si>
    <t>18</t>
  </si>
  <si>
    <t>19</t>
  </si>
  <si>
    <t>21</t>
  </si>
  <si>
    <t>22</t>
  </si>
  <si>
    <t>23</t>
  </si>
  <si>
    <t>Земельный налог</t>
  </si>
  <si>
    <t>24</t>
  </si>
  <si>
    <t>25</t>
  </si>
  <si>
    <t>26</t>
  </si>
  <si>
    <t>27</t>
  </si>
  <si>
    <t>31</t>
  </si>
  <si>
    <t>32</t>
  </si>
  <si>
    <t>33</t>
  </si>
  <si>
    <t>34</t>
  </si>
  <si>
    <t>39</t>
  </si>
  <si>
    <t>40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</si>
  <si>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</si>
  <si>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</si>
  <si>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</si>
  <si>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</si>
  <si>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>28</t>
  </si>
  <si>
    <t>29</t>
  </si>
  <si>
    <t>35</t>
  </si>
  <si>
    <t>36</t>
  </si>
  <si>
    <t>37</t>
  </si>
  <si>
    <t>38</t>
  </si>
  <si>
    <t>Сумма на 2024 г.</t>
  </si>
  <si>
    <t xml:space="preserve">Приложение 2 </t>
  </si>
  <si>
    <t>Сумма на 2024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</si>
  <si>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</si>
  <si>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</si>
  <si>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</si>
  <si>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Сумма 
на 2024 г.</t>
  </si>
  <si>
    <t>Резервные средства</t>
  </si>
  <si>
    <t>870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</si>
  <si>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</si>
  <si>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</si>
  <si>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Публичные нормативные социальные выплаты гражданам</t>
  </si>
  <si>
    <t>Социальное обеспечение и иные выплаты населению</t>
  </si>
  <si>
    <t>Налог на имущество физических лиц</t>
  </si>
  <si>
    <t>Внутренние заимствования (привлечение/погашение)</t>
  </si>
  <si>
    <t>Бюджетные кредиты от других бюджетов бюджетной системы Российской Федерации</t>
  </si>
  <si>
    <t>получение</t>
  </si>
  <si>
    <t>погашение</t>
  </si>
  <si>
    <t>Общий объем заимствований, направляемых на покрытие дефицита бюджета и погашение муниципальных долговых обязательств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</si>
  <si>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</si>
  <si>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</si>
  <si>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</si>
  <si>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</si>
  <si>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</si>
  <si>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 субъектов Российской Федерации  (по созданию и обеспечению деятельности административных комиссий)</t>
  </si>
  <si>
    <t>Межбюджетные трансферты общего характера бюджетам бюджетной системы Российской Федерации</t>
  </si>
  <si>
    <t>Условно-утвержденные расходы</t>
  </si>
  <si>
    <t>Сумма на 2025 г.</t>
  </si>
  <si>
    <t>1509</t>
  </si>
  <si>
    <t>Сумма на 2025 год</t>
  </si>
  <si>
    <t>0314</t>
  </si>
  <si>
    <t>Сумма 
на 2025 г.</t>
  </si>
  <si>
    <t>Другие вопросы в области национальной безопасности и правоохранительной деятельности</t>
  </si>
  <si>
    <t>Источники внутреннего финансирования дефицита бюджета Таятского сельсовета на 2024 год и плановый период 2025-2026 годов</t>
  </si>
  <si>
    <t>611 01 00 00 00 00 0000 000</t>
  </si>
  <si>
    <t>Источники внутреннего финансирования дефицитов бюджетов</t>
  </si>
  <si>
    <t>611 01 05 00 00 00 0000 000</t>
  </si>
  <si>
    <t>Изменение остатков средств на счетах по учету средств бюджетов</t>
  </si>
  <si>
    <t>611 01 05 00 00 00 0000 500</t>
  </si>
  <si>
    <t>611 01 05 02 01 00 0000 510</t>
  </si>
  <si>
    <t>611 01 05 02 01 10 0000 510</t>
  </si>
  <si>
    <t>611 01 05 00 00 00 0000 600</t>
  </si>
  <si>
    <t>611 01 05 02 01 00 0000 610</t>
  </si>
  <si>
    <t>611 01 05 02 01 10 0000 610</t>
  </si>
  <si>
    <t xml:space="preserve">Код </t>
  </si>
  <si>
    <t>Наименование кода группы, подгруппы, статьи, вида источника финансирования  дефицита бюджета, кода классификации операций сектора государственного управления, относящихся к источникам финансирования дефицитов бюджетов РФ</t>
  </si>
  <si>
    <t>Сумма на 2026 г.</t>
  </si>
  <si>
    <t>Доходы бюджета Таятского сельсовета Каратузского района на 2024 год и плановый период 2025-2026 годов</t>
  </si>
  <si>
    <t>КБК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</si>
  <si>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</si>
  <si>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</si>
  <si>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</si>
  <si>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</si>
  <si>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</si>
  <si>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</si>
  <si>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</si>
  <si>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>Код экономической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</si>
  <si>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</si>
  <si>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 xml:space="preserve">Доходы 
2024 года
</t>
  </si>
  <si>
    <t xml:space="preserve">Доходы 
2025 года
</t>
  </si>
  <si>
    <t xml:space="preserve">Доходы 
2026 года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</si>
  <si>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</si>
  <si>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</si>
  <si>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</si>
  <si>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</si>
  <si>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</si>
  <si>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611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</si>
  <si>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</si>
  <si>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</si>
  <si>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</si>
  <si>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 от других бюджетов бюджетной системы Российской Федерации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</si>
  <si>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</si>
  <si>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</si>
  <si>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</si>
  <si>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 передаваемые бюджетам сельских поселений (на содержание автодорог местного значения)</t>
  </si>
  <si>
    <t>Прочие  межбюджетные трансферты, передаваемые  бюджетам сельских поселений  (по обеспечению сбалансированности)</t>
  </si>
  <si>
    <t>9</t>
  </si>
  <si>
    <t>ВСЕГО  ДОХОДОВ:</t>
  </si>
  <si>
    <t>Приложение 1</t>
  </si>
  <si>
    <t>Приложение 3</t>
  </si>
  <si>
    <t xml:space="preserve">  (тыс. рублей)</t>
  </si>
  <si>
    <t>Наименование показателя бюджетной классификации</t>
  </si>
  <si>
    <t>Сумма 
на 2026 г.</t>
  </si>
  <si>
    <t xml:space="preserve"> Распределение бюджетных ассигнований Таятского сельсовета по разделам и
подразделам бюджетной классификации расходов бюджетов Российской Федерации
на 2024 год и плановый период 2025-2026 годов
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</si>
  <si>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</si>
  <si>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</si>
  <si>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</si>
  <si>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</si>
  <si>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Мобилизационная 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</si>
  <si>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</si>
  <si>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</si>
  <si>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</si>
  <si>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</si>
  <si>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</si>
  <si>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КУЛЬТУРА, КИНЕМАТОГРАФИЯ</t>
  </si>
  <si>
    <t>СОЦИАЛЬНАЯ ПОЛИТИКА</t>
  </si>
  <si>
    <t>Пенсионное обеспечение</t>
  </si>
  <si>
    <t>МЕЖБЮДЖЕТНЫЕ ТРАНСФЕРТЫ ОБЩЕГО ХАРАКТЕРА БЮДЖЕТАМ БЮДЖЕТНОЙ СИСТЕМЫ РОССИЙСКОЙ ФЕДЕРАЦИИ</t>
  </si>
  <si>
    <t>0200</t>
  </si>
  <si>
    <t>0203</t>
  </si>
  <si>
    <t>0600</t>
  </si>
  <si>
    <t>0605</t>
  </si>
  <si>
    <t>ОХРАНА ОКРУЖАЮЩЕЙ СРЕДЫ</t>
  </si>
  <si>
    <t>Приложение 4</t>
  </si>
  <si>
    <t>ВЕДОМСТВЕННАЯ СТРУКТУРА РАСХОДОВ БЮДЖЕТА ТАЯТСКОГО СЕЛЬСОВЕТА НА 2024 ГОД И ПЛАНОВЫЙ ПЕРИОД 2025-2026 ГОДОВ</t>
  </si>
  <si>
    <t>Наименование главных распорядителей и наименование показателей бюджетной классификации</t>
  </si>
  <si>
    <t>Администрация Таяткого сельсовета Каратузского района Красноярского края</t>
  </si>
  <si>
    <t>Функционирование Администрации Таятского сельсовета</t>
  </si>
  <si>
    <t>9020000200</t>
  </si>
  <si>
    <t>Руководство и управление в сфере установленных функций органов местного самоуправления по администрации Таятского сельсовета в рамках непрограммных расходов органов местного самоуправления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</si>
  <si>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</si>
  <si>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</si>
  <si>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Функционирование администрации Таятского сельсовета</t>
  </si>
  <si>
    <t>Резервные фонды местных администраций</t>
  </si>
  <si>
    <t>9030000250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</si>
  <si>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</si>
  <si>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9020075140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</si>
  <si>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</si>
  <si>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</si>
  <si>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</si>
  <si>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</si>
  <si>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Муниципальная программа «Обеспечение населения необходимыми социальными услугами и формирование комфортной среды обитания населения  МО «Таятский сельсовет»»</t>
  </si>
  <si>
    <t xml:space="preserve">Подпрограмма «Обеспечение первичных мер пожарной безопасности в МО «Таятский сельсовет» </t>
  </si>
  <si>
    <t>0530000000</t>
  </si>
  <si>
    <t>Ремонт и обслуживание автоматических установок  пожарной сигнализации в рамках подпрограммы «Обеспечение первичных мер пожарной безопасности в МО «Таятский сельсовет» муниципальной программы «Обеспечение населения необходимыми социальными услугами и формирование комфортной среды обитания населения  МО «Таятский сельсовет»»</t>
  </si>
  <si>
    <t>0530005060</t>
  </si>
  <si>
    <t xml:space="preserve">Муниципальная программа «Обеспечение населения необходимыми социальными услугами и формирование комфортной среды обитания населения  МО «Таятский сельсовет»» </t>
  </si>
  <si>
    <t>Подпрограмма «Предупреждение и ликвидация последствий чрезвычайных ситуаций в границах поселения, профилактика терроризма и экстремизма»</t>
  </si>
  <si>
    <t>Приобретение наглядной агитации по терроризму и экстремизму в рамках подпрограммы «Предупреждение и ликвидация последствий чрезвычайных ситуаций в границах поселения, профилактика терроризма и экстремизма» муниципальной программы «Обеспечение населения необходимыми социальными услугами и формирование комфортной среды обитания населения  МО «Таятский сельсовет»»</t>
  </si>
  <si>
    <t>0520005160</t>
  </si>
  <si>
    <t>Муниципальная программа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</t>
  </si>
  <si>
    <t>Подпрограмма  «Содержание и ремонт автомобильных дорог в границах поселения»</t>
  </si>
  <si>
    <t>Содержание, ремонт внутрипоселковых дорог в рамках подпрограммы  «Содержание и ремонт автомобильных дорог в границах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</t>
  </si>
  <si>
    <t>0510005010</t>
  </si>
  <si>
    <t>Расходы за счет иных межбюджетных трансфертов на содержание автодорог местного значения в рамках подпрограммы «Содержание и ремонт автомобильных дорог в границах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</t>
  </si>
  <si>
    <t>0510015090</t>
  </si>
  <si>
    <t xml:space="preserve">Муниципальная программа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 </t>
  </si>
  <si>
    <t xml:space="preserve">Подпрограмма  «Организация ритуальных услуг и содержание мест захоронения» </t>
  </si>
  <si>
    <t>0540000000</t>
  </si>
  <si>
    <t>Заключение договора со специализированной организацией осуществляющей поднятие и транспортировку тел умерших в рамках подпрограммы  «Организация ритуальных услуг и содержание мест захоронения»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</t>
  </si>
  <si>
    <t>0540005040</t>
  </si>
  <si>
    <t xml:space="preserve">Подпрограмма  «Организация благоустройства территории поселения» </t>
  </si>
  <si>
    <t>0550000000</t>
  </si>
  <si>
    <t>Электроэнергия для нужд уличного освещения в рамках подпрограммы  «Организация благоустройства территории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</t>
  </si>
  <si>
    <t>0550005120</t>
  </si>
  <si>
    <t>Обеспечение реализации подпрограммы в рамках подпрограммы  «Организация благоустройства территории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</t>
  </si>
  <si>
    <t>0550005150</t>
  </si>
  <si>
    <t>Очистка территории поселения от мусора, скашивание и уборка травы по улицам села в рамках подпрограммы  «Организация благоустройства территории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</t>
  </si>
  <si>
    <t>0550005160</t>
  </si>
  <si>
    <t>Расходы на оплату работ по составлению экологических расчетов платежей за негативное воздействие на окружающую среду и оплату платежей за негативное воздействие на окружающую среду  в рамках непрограммных расходов органов местного самоуправления</t>
  </si>
  <si>
    <t>9020000220</t>
  </si>
  <si>
    <t>Культура, кинематография</t>
  </si>
  <si>
    <t xml:space="preserve">Передача Администрации района межбюджетных трансфертов на осуществление части полномочий по обеспечению деятельности (оказанию услуг) подведомственных учреждений </t>
  </si>
  <si>
    <t>9020000310</t>
  </si>
  <si>
    <t>Обеспечение деятельности (оказания услуг) подведомственных учреждений в рамках непрограммных расходов органов местного самоуправления</t>
  </si>
  <si>
    <t>9020000330</t>
  </si>
  <si>
    <t>Социальная политика</t>
  </si>
  <si>
    <t>Доплаты к пенсиям, дополнительное пенсионное обеспечение по администрации Таятского сельсовета в рамках непрограммных расходов органов местного самоуправления</t>
  </si>
  <si>
    <t>9020000230</t>
  </si>
  <si>
    <t>Расходы на финансирование передаваемых полномочий на осуществление внешнего муниципального контроля от бюджетов поселения в  рамках непрограммных расходов органов местного самоуправления</t>
  </si>
  <si>
    <t>9020000250</t>
  </si>
  <si>
    <t>0550005110</t>
  </si>
  <si>
    <t>Текущий ремонт и содержание сетей уличного освещения в рамках подпрограммы «Организация благоустройства территории поселения» муниципальной программы «Обеспечение населения необходимыми социальными услугами и формирование комфортной среды обитания населения МО «Таятский сельсовет»»</t>
  </si>
  <si>
    <t>Приложение 5</t>
  </si>
  <si>
    <t>(тыс.рублей)</t>
  </si>
  <si>
    <t xml:space="preserve">Муниципальная программа администрации Таятского сельсовета «Обеспечение населения необходимыми социальными услугами и формирование комфортной среды обитания населения  МО «Таятский сельсовет»» </t>
  </si>
  <si>
    <t>Подпрограмма «Содержание и ремонт автомобильных дорог в границах поселения»</t>
  </si>
  <si>
    <t>Подпрограмма «Обеспечение первичных мер пожарной безопасности в МО «Таятский сельсовет»</t>
  </si>
  <si>
    <t>Подпрограмма «Организация ритуальных услуг и содержание мест захоронения»</t>
  </si>
  <si>
    <t>Подпрограмма «Организация благоустройства территории поселения»</t>
  </si>
  <si>
    <t xml:space="preserve">Передача Администрации района межбюджетных трансфертов на осуществление части полномочий по обеспечению деятельности (оказанию услуг) подведомственных </t>
  </si>
  <si>
    <t>Приложение 6</t>
  </si>
  <si>
    <t>Программа муниципальных внутренних заимствований Таятского сельсовета на 2024 год и плановый период 2025-2026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</si>
  <si>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Таятского сельсовета на 2024 год и плановый период 2025-2026 годов</t>
  </si>
  <si>
    <t>Сумма на 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</si>
  <si>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</si>
  <si>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Закупка товаров, работ и услуг для государственных (муниципальных) нужд </t>
  </si>
  <si>
    <t xml:space="preserve">к проекту Решения от 25.12.2023 г. 
№ 84-Р «О бюджете Таятского 
сельсовета на 2024 год и плановый 
период 2025-2026 годов».
</t>
  </si>
  <si>
    <t>к проекту Решения от 25.12.2023 г. 
№ 84-Р «О бюджете Таятского 
сельсовета на 2024 год и плановый 
период 2025-2026 годов».</t>
  </si>
  <si>
    <t xml:space="preserve">к проекту Решения от 25.12.2023 г. 
№ 84-Р «О бюджете Таятского 
сельсовета на 2024 год и плановый 
период 2025-2026 годов»
</t>
  </si>
  <si>
    <t xml:space="preserve">к проекту Решения от 25.12.2023 г. 
№ 84-Р «О бюджете Таятского 
сельсовета на 2024 год и плановый 
период 2025-2026 годов
</t>
  </si>
  <si>
    <t xml:space="preserve">к проекту Решения от 25.12.2023 г. 
№ 84-Р «О бюджете Таятского                                                                                                                                                                                           сельсовета на 2024 год и плановый                                                                                                                                                                                     период 2025-2026 годов».
</t>
  </si>
  <si>
    <t>к проекту Решения от 25.12.2023 г. 
№ 84-Р «О бюджете Таятского сельсовета на 2024 год и плановый период 2025-2026 годов».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</si>
</sst>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Arial Cyr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/>
    <xf numFmtId="164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/>
    <xf numFmtId="0" fontId="5" fillId="0" borderId="0" xfId="0" applyFo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horizontal="center"/>
    </xf>
    <xf numFmtId="4" fontId="0" fillId="0" borderId="0" xfId="0" applyNumberForma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165" fontId="4" fillId="0" borderId="0" xfId="0" applyNumberFormat="1" applyFont="1"/>
    <xf numFmtId="0" fontId="4" fillId="0" borderId="0" xfId="0" applyFont="1"/>
    <xf numFmtId="0" fontId="10" fillId="0" borderId="0" xfId="0" applyFont="1"/>
    <xf numFmtId="49" fontId="10" fillId="0" borderId="0" xfId="0" applyNumberFormat="1" applyFont="1"/>
    <xf numFmtId="0" fontId="3" fillId="0" borderId="0" xfId="0" applyFont="1"/>
    <xf numFmtId="49" fontId="3" fillId="0" borderId="0" xfId="0" applyNumberFormat="1" applyFont="1"/>
    <xf numFmtId="49" fontId="11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0" fontId="4" fillId="0" borderId="2" xfId="0" applyFont="1" applyBorder="1" applyAlignment="1">
      <alignment vertical="top" wrapText="1"/>
    </xf>
    <xf numFmtId="0" fontId="14" fillId="0" borderId="0" xfId="0" applyFont="1"/>
    <xf numFmtId="0" fontId="9" fillId="0" borderId="5" xfId="0" applyFont="1" applyBorder="1" applyAlignment="1">
      <alignment vertical="top" wrapText="1"/>
    </xf>
    <xf numFmtId="0" fontId="15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top" wrapText="1"/>
    </xf>
    <xf numFmtId="0" fontId="1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7" fillId="0" borderId="0" xfId="0" quotePrefix="1" applyFont="1" applyAlignment="1">
      <alignment wrapText="1"/>
    </xf>
    <xf numFmtId="49" fontId="7" fillId="0" borderId="0" xfId="0" quotePrefix="1" applyNumberFormat="1" applyFont="1" applyAlignment="1">
      <alignment wrapText="1"/>
    </xf>
    <xf numFmtId="0" fontId="9" fillId="0" borderId="0" xfId="0" quotePrefix="1" applyFont="1" applyAlignment="1">
      <alignment wrapText="1"/>
    </xf>
    <xf numFmtId="49" fontId="9" fillId="0" borderId="0" xfId="0" quotePrefix="1" applyNumberFormat="1" applyFont="1" applyAlignment="1">
      <alignment wrapText="1"/>
    </xf>
    <xf numFmtId="0" fontId="6" fillId="0" borderId="6" xfId="0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 textRotation="90" wrapText="1"/>
    </xf>
    <xf numFmtId="49" fontId="9" fillId="0" borderId="2" xfId="0" quotePrefix="1" applyNumberFormat="1" applyFont="1" applyBorder="1" applyAlignment="1">
      <alignment horizontal="center" vertical="center" textRotation="90" wrapText="1"/>
    </xf>
    <xf numFmtId="0" fontId="9" fillId="0" borderId="2" xfId="0" quotePrefix="1" applyFont="1" applyBorder="1" applyAlignment="1">
      <alignment horizontal="center" vertical="center" textRotation="90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9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9" fillId="0" borderId="2" xfId="0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right" vertical="center" wrapText="1"/>
    </xf>
    <xf numFmtId="49" fontId="9" fillId="0" borderId="2" xfId="0" applyNumberFormat="1" applyFont="1" applyBorder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vertical="top" wrapText="1"/>
    </xf>
    <xf numFmtId="2" fontId="4" fillId="0" borderId="2" xfId="0" applyNumberFormat="1" applyFont="1" applyBorder="1" applyAlignment="1">
      <alignment horizontal="left" vertical="top" wrapText="1"/>
    </xf>
    <xf numFmtId="2" fontId="9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2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right"/>
    </xf>
    <xf numFmtId="4" fontId="9" fillId="0" borderId="2" xfId="0" applyNumberFormat="1" applyFont="1" applyBorder="1"/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right"/>
    </xf>
    <xf numFmtId="4" fontId="4" fillId="0" borderId="2" xfId="0" applyNumberFormat="1" applyFont="1" applyBorder="1"/>
    <xf numFmtId="49" fontId="9" fillId="0" borderId="2" xfId="0" applyNumberFormat="1" applyFont="1" applyBorder="1" applyAlignment="1">
      <alignment horizontal="right"/>
    </xf>
    <xf numFmtId="49" fontId="4" fillId="0" borderId="2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4" fontId="4" fillId="0" borderId="4" xfId="0" applyNumberFormat="1" applyFont="1" applyBorder="1"/>
    <xf numFmtId="4" fontId="9" fillId="0" borderId="7" xfId="0" applyNumberFormat="1" applyFont="1" applyBorder="1"/>
    <xf numFmtId="4" fontId="4" fillId="0" borderId="2" xfId="0" applyNumberFormat="1" applyFont="1" applyBorder="1" applyAlignment="1">
      <alignment horizontal="right" vertical="center" wrapText="1"/>
    </xf>
    <xf numFmtId="2" fontId="9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 applyProtection="1">
      <alignment horizontal="right" vertical="top" wrapText="1"/>
      <protection locked="0"/>
    </xf>
    <xf numFmtId="0" fontId="7" fillId="0" borderId="0" xfId="0" applyFont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0" xfId="0" quotePrefix="1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2" xfId="0" quotePrefix="1" applyFont="1" applyBorder="1" applyAlignment="1">
      <alignment horizontal="center" vertical="center" textRotation="90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4" fillId="0" borderId="0" xfId="0" quotePrefix="1" applyFont="1" applyAlignment="1" applyProtection="1">
      <alignment horizontal="right" vertical="top" wrapText="1"/>
      <protection locked="0"/>
    </xf>
    <xf numFmtId="0" fontId="4" fillId="0" borderId="6" xfId="0" applyFont="1" applyBorder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4" fillId="0" borderId="0" xfId="0" quotePrefix="1" applyFont="1" applyAlignment="1">
      <alignment horizontal="right" wrapText="1"/>
    </xf>
    <xf numFmtId="0" fontId="4" fillId="0" borderId="0" xfId="0" applyFont="1" applyAlignment="1">
      <alignment horizontal="right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1;&#1102;&#1076;&#1078;&#1077;&#1090;%20&#1085;&#1072;%202024%20&#1075;&#1086;&#1076;\&#1044;&#1072;&#1085;&#1085;&#1099;&#1077;%20&#1076;&#1083;&#1103;%20&#1088;&#1072;&#1089;&#1095;&#1077;&#1090;&#1072;\&#1056;&#1072;&#1089;&#1095;&#1077;&#1090;%20&#1073;&#1102;&#1076;&#1078;&#1077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Доходы"/>
      <sheetName val="Расходы непрограмные"/>
      <sheetName val="Расходы програмные"/>
      <sheetName val="Программы"/>
      <sheetName val="Лист2"/>
    </sheetNames>
    <sheetDataSet>
      <sheetData sheetId="0">
        <row r="7">
          <cell r="B7">
            <v>5500</v>
          </cell>
          <cell r="C7">
            <v>5500</v>
          </cell>
          <cell r="D7">
            <v>5500</v>
          </cell>
        </row>
        <row r="8">
          <cell r="B8">
            <v>3316440</v>
          </cell>
          <cell r="C8">
            <v>1647699.5</v>
          </cell>
          <cell r="D8">
            <v>1475304.22</v>
          </cell>
        </row>
        <row r="9">
          <cell r="B9">
            <v>150000</v>
          </cell>
          <cell r="C9">
            <v>150000</v>
          </cell>
          <cell r="D9">
            <v>150000</v>
          </cell>
        </row>
        <row r="10">
          <cell r="B10">
            <v>16100</v>
          </cell>
          <cell r="C10">
            <v>0</v>
          </cell>
          <cell r="D10">
            <v>0</v>
          </cell>
        </row>
        <row r="12">
          <cell r="C12">
            <v>168610.51282051357</v>
          </cell>
          <cell r="D12">
            <v>346505.78947368375</v>
          </cell>
        </row>
        <row r="13">
          <cell r="B13">
            <v>8453773.9952799994</v>
          </cell>
          <cell r="C13">
            <v>6717966.0001005139</v>
          </cell>
          <cell r="D13">
            <v>6586909.9967536833</v>
          </cell>
        </row>
      </sheetData>
      <sheetData sheetId="1">
        <row r="4">
          <cell r="B4">
            <v>1327.6</v>
          </cell>
          <cell r="C4">
            <v>1062.08</v>
          </cell>
          <cell r="D4">
            <v>1062.08</v>
          </cell>
        </row>
        <row r="5">
          <cell r="B5">
            <v>258.68</v>
          </cell>
          <cell r="C5">
            <v>206.94</v>
          </cell>
          <cell r="D5">
            <v>206.94</v>
          </cell>
        </row>
        <row r="6">
          <cell r="B6">
            <v>6022.86</v>
          </cell>
          <cell r="C6">
            <v>4818.29</v>
          </cell>
          <cell r="D6">
            <v>4818.29</v>
          </cell>
        </row>
        <row r="7">
          <cell r="B7">
            <v>133.53399999999999</v>
          </cell>
          <cell r="C7">
            <v>138.85599999999999</v>
          </cell>
          <cell r="D7">
            <v>0</v>
          </cell>
        </row>
        <row r="8">
          <cell r="B8">
            <v>3.3</v>
          </cell>
          <cell r="C8">
            <v>3.3</v>
          </cell>
          <cell r="D8">
            <v>3.3</v>
          </cell>
          <cell r="O8">
            <v>74.7</v>
          </cell>
          <cell r="P8">
            <v>80.3</v>
          </cell>
          <cell r="Q8">
            <v>85.8</v>
          </cell>
        </row>
        <row r="9">
          <cell r="B9">
            <v>215.5</v>
          </cell>
          <cell r="C9"/>
          <cell r="D9"/>
        </row>
        <row r="10">
          <cell r="O10">
            <v>121.6</v>
          </cell>
          <cell r="P10">
            <v>104</v>
          </cell>
          <cell r="Q10">
            <v>103.4</v>
          </cell>
        </row>
        <row r="11">
          <cell r="B11">
            <v>8453.7739999999994</v>
          </cell>
          <cell r="C11">
            <v>6717.9659999999994</v>
          </cell>
          <cell r="D11">
            <v>6586.91</v>
          </cell>
          <cell r="O11">
            <v>0.6</v>
          </cell>
          <cell r="P11">
            <v>0.7</v>
          </cell>
          <cell r="Q11">
            <v>0.8</v>
          </cell>
        </row>
        <row r="12">
          <cell r="O12">
            <v>126.1</v>
          </cell>
          <cell r="P12">
            <v>134.9</v>
          </cell>
          <cell r="Q12">
            <v>139.6</v>
          </cell>
        </row>
        <row r="13">
          <cell r="O13">
            <v>-15.1</v>
          </cell>
          <cell r="P13">
            <v>-15.8</v>
          </cell>
          <cell r="Q13">
            <v>-17.7</v>
          </cell>
        </row>
        <row r="15">
          <cell r="O15">
            <v>87.3</v>
          </cell>
          <cell r="P15">
            <v>87.3</v>
          </cell>
          <cell r="Q15">
            <v>87.3</v>
          </cell>
        </row>
        <row r="20">
          <cell r="O20">
            <v>90.1</v>
          </cell>
          <cell r="P20">
            <v>90.1</v>
          </cell>
          <cell r="Q20">
            <v>90.1</v>
          </cell>
        </row>
        <row r="21">
          <cell r="O21">
            <v>7</v>
          </cell>
          <cell r="P21">
            <v>7</v>
          </cell>
          <cell r="Q21">
            <v>7</v>
          </cell>
        </row>
      </sheetData>
      <sheetData sheetId="2">
        <row r="4">
          <cell r="E4">
            <v>1085330.5344</v>
          </cell>
        </row>
        <row r="5">
          <cell r="E5">
            <v>1228725.4400000002</v>
          </cell>
        </row>
        <row r="6">
          <cell r="E6">
            <v>371075.08288000006</v>
          </cell>
        </row>
        <row r="7">
          <cell r="E7">
            <v>9000</v>
          </cell>
        </row>
        <row r="8">
          <cell r="E8">
            <v>10000</v>
          </cell>
        </row>
        <row r="9">
          <cell r="E9">
            <v>37500</v>
          </cell>
        </row>
        <row r="10">
          <cell r="E10">
            <v>11600</v>
          </cell>
        </row>
        <row r="11">
          <cell r="E11">
            <v>7324</v>
          </cell>
        </row>
        <row r="12">
          <cell r="E12">
            <v>15000</v>
          </cell>
        </row>
        <row r="13">
          <cell r="E13">
            <v>58590</v>
          </cell>
        </row>
        <row r="14">
          <cell r="E14">
            <v>24000</v>
          </cell>
        </row>
        <row r="15">
          <cell r="E15">
            <v>700</v>
          </cell>
        </row>
        <row r="16">
          <cell r="E16">
            <v>291241</v>
          </cell>
        </row>
        <row r="17">
          <cell r="E17">
            <v>2064755.5228800003</v>
          </cell>
        </row>
        <row r="19">
          <cell r="E19">
            <v>1000</v>
          </cell>
        </row>
        <row r="23">
          <cell r="E23">
            <v>3300</v>
          </cell>
        </row>
        <row r="25">
          <cell r="E25">
            <v>77964</v>
          </cell>
          <cell r="AF25">
            <v>77964</v>
          </cell>
        </row>
        <row r="26">
          <cell r="E26">
            <v>23545.128000000001</v>
          </cell>
          <cell r="AF26">
            <v>23545.13</v>
          </cell>
        </row>
        <row r="27">
          <cell r="E27">
            <v>32024.87</v>
          </cell>
          <cell r="AF27">
            <v>37346.870000000003</v>
          </cell>
        </row>
        <row r="28">
          <cell r="E28">
            <v>133533.99799999999</v>
          </cell>
          <cell r="AF28">
            <v>138856</v>
          </cell>
        </row>
      </sheetData>
      <sheetData sheetId="3">
        <row r="3">
          <cell r="E3">
            <v>233200</v>
          </cell>
          <cell r="F3">
            <v>223800</v>
          </cell>
          <cell r="G3">
            <v>226100</v>
          </cell>
        </row>
        <row r="4">
          <cell r="E4">
            <v>215500</v>
          </cell>
        </row>
        <row r="6">
          <cell r="E6">
            <v>448700</v>
          </cell>
          <cell r="F6">
            <v>223800</v>
          </cell>
          <cell r="G6">
            <v>226100</v>
          </cell>
        </row>
        <row r="7">
          <cell r="E7">
            <v>1000</v>
          </cell>
          <cell r="F7">
            <v>1000</v>
          </cell>
          <cell r="G7">
            <v>1000</v>
          </cell>
        </row>
        <row r="8">
          <cell r="E8">
            <v>5000</v>
          </cell>
          <cell r="F8">
            <v>5000</v>
          </cell>
          <cell r="G8">
            <v>5000</v>
          </cell>
        </row>
        <row r="10">
          <cell r="E10">
            <v>21000</v>
          </cell>
          <cell r="F10">
            <v>21000</v>
          </cell>
          <cell r="G10">
            <v>21000</v>
          </cell>
        </row>
        <row r="11">
          <cell r="E11">
            <v>20000</v>
          </cell>
          <cell r="F11">
            <v>20000</v>
          </cell>
          <cell r="G11">
            <v>20000</v>
          </cell>
        </row>
        <row r="12">
          <cell r="E12">
            <v>135000</v>
          </cell>
          <cell r="F12">
            <v>135000</v>
          </cell>
          <cell r="G12">
            <v>135000</v>
          </cell>
        </row>
        <row r="13">
          <cell r="E13">
            <v>311856</v>
          </cell>
          <cell r="F13">
            <v>311856</v>
          </cell>
          <cell r="G13">
            <v>311856</v>
          </cell>
        </row>
        <row r="14">
          <cell r="E14">
            <v>94180.512000000002</v>
          </cell>
          <cell r="F14">
            <v>94180.512000000002</v>
          </cell>
          <cell r="G14">
            <v>94180.512000000002</v>
          </cell>
        </row>
        <row r="15">
          <cell r="E15">
            <v>6000</v>
          </cell>
          <cell r="F15">
            <v>6000</v>
          </cell>
          <cell r="G15">
            <v>6000</v>
          </cell>
        </row>
        <row r="16">
          <cell r="E16">
            <v>52500</v>
          </cell>
          <cell r="F16">
            <v>52500</v>
          </cell>
          <cell r="G16">
            <v>52500</v>
          </cell>
        </row>
        <row r="17">
          <cell r="E17">
            <v>160000</v>
          </cell>
          <cell r="F17">
            <v>160000</v>
          </cell>
          <cell r="G17">
            <v>160000</v>
          </cell>
        </row>
        <row r="18">
          <cell r="E18">
            <v>25000</v>
          </cell>
          <cell r="F18">
            <v>25000</v>
          </cell>
          <cell r="G18">
            <v>25000</v>
          </cell>
        </row>
        <row r="19">
          <cell r="E19">
            <v>305359</v>
          </cell>
          <cell r="F19">
            <v>305359</v>
          </cell>
          <cell r="G19">
            <v>305359</v>
          </cell>
        </row>
        <row r="20">
          <cell r="E20">
            <v>92218.417999999991</v>
          </cell>
          <cell r="F20">
            <v>92218.417999999991</v>
          </cell>
          <cell r="G20">
            <v>92218.417999999991</v>
          </cell>
        </row>
        <row r="21">
          <cell r="E21">
            <v>1223113.9300000002</v>
          </cell>
          <cell r="F21">
            <v>1223113.9300000002</v>
          </cell>
          <cell r="G21">
            <v>1223113.9300000002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zoomScale="120" zoomScaleNormal="120" workbookViewId="0">
      <selection activeCell="C2" sqref="C2:F2"/>
    </sheetView>
  </sheetViews>
  <sheetFormatPr defaultColWidth="8.7109375" defaultRowHeight="12.75" x14ac:dyDescent="0.2"/>
  <cols>
    <col min="1" max="1" width="4.85546875" customWidth="1"/>
    <col min="2" max="2" width="24.5703125" customWidth="1"/>
    <col min="3" max="3" width="40.42578125" customWidth="1"/>
    <col min="4" max="4" width="10.7109375" customWidth="1"/>
    <col min="5" max="6" width="10" customWidth="1"/>
  </cols>
  <sheetData>
    <row r="1" spans="1:6" ht="21" customHeight="1" x14ac:dyDescent="0.2">
      <c r="A1" s="17"/>
      <c r="B1" s="17"/>
      <c r="C1" s="17"/>
      <c r="D1" s="104" t="s">
        <v>230</v>
      </c>
      <c r="E1" s="104"/>
      <c r="F1" s="104"/>
    </row>
    <row r="2" spans="1:6" ht="51.75" customHeight="1" x14ac:dyDescent="0.2">
      <c r="A2" s="17"/>
      <c r="B2" s="17"/>
      <c r="C2" s="105" t="s">
        <v>329</v>
      </c>
      <c r="D2" s="105"/>
      <c r="E2" s="105"/>
      <c r="F2" s="105"/>
    </row>
    <row r="3" spans="1:6" ht="33.6" customHeight="1" x14ac:dyDescent="0.2">
      <c r="A3" s="106" t="s">
        <v>185</v>
      </c>
      <c r="B3" s="106"/>
      <c r="C3" s="106"/>
      <c r="D3" s="106"/>
      <c r="E3" s="106"/>
      <c r="F3" s="106"/>
    </row>
    <row r="4" spans="1:6" x14ac:dyDescent="0.2">
      <c r="A4" s="17"/>
      <c r="B4" s="17"/>
      <c r="C4" s="17"/>
      <c r="D4" s="17"/>
      <c r="E4" s="17"/>
      <c r="F4" s="17"/>
    </row>
    <row r="5" spans="1:6" x14ac:dyDescent="0.2">
      <c r="A5" s="17"/>
      <c r="B5" s="17"/>
      <c r="C5" s="17"/>
      <c r="D5" s="17"/>
      <c r="E5" s="40"/>
      <c r="F5" s="40" t="s">
        <v>101</v>
      </c>
    </row>
    <row r="6" spans="1:6" ht="20.65" customHeight="1" x14ac:dyDescent="0.2">
      <c r="A6" s="110" t="s">
        <v>82</v>
      </c>
      <c r="B6" s="107" t="s">
        <v>196</v>
      </c>
      <c r="C6" s="107" t="s">
        <v>197</v>
      </c>
      <c r="D6" s="107" t="s">
        <v>152</v>
      </c>
      <c r="E6" s="107" t="s">
        <v>179</v>
      </c>
      <c r="F6" s="107" t="s">
        <v>198</v>
      </c>
    </row>
    <row r="7" spans="1:6" ht="20.65" customHeight="1" x14ac:dyDescent="0.2">
      <c r="A7" s="111"/>
      <c r="B7" s="108"/>
      <c r="C7" s="108"/>
      <c r="D7" s="108"/>
      <c r="E7" s="108"/>
      <c r="F7" s="108"/>
    </row>
    <row r="8" spans="1:6" ht="20.65" customHeight="1" x14ac:dyDescent="0.2">
      <c r="A8" s="111"/>
      <c r="B8" s="108"/>
      <c r="C8" s="108"/>
      <c r="D8" s="108"/>
      <c r="E8" s="108"/>
      <c r="F8" s="108"/>
    </row>
    <row r="9" spans="1:6" ht="20.65" customHeight="1" x14ac:dyDescent="0.2">
      <c r="A9" s="111"/>
      <c r="B9" s="108"/>
      <c r="C9" s="108"/>
      <c r="D9" s="108"/>
      <c r="E9" s="108"/>
      <c r="F9" s="108"/>
    </row>
    <row r="10" spans="1:6" ht="20.65" customHeight="1" x14ac:dyDescent="0.2">
      <c r="A10" s="112"/>
      <c r="B10" s="109"/>
      <c r="C10" s="109"/>
      <c r="D10" s="109"/>
      <c r="E10" s="109"/>
      <c r="F10" s="109"/>
    </row>
    <row r="11" spans="1:6" ht="14.25" customHeight="1" x14ac:dyDescent="0.2">
      <c r="A11" s="39"/>
      <c r="B11" s="59">
        <v>1</v>
      </c>
      <c r="C11" s="39">
        <v>2</v>
      </c>
      <c r="D11" s="39">
        <v>3</v>
      </c>
      <c r="E11" s="39">
        <v>4</v>
      </c>
      <c r="F11" s="39">
        <v>5</v>
      </c>
    </row>
    <row r="12" spans="1:6" ht="27.6" customHeight="1" x14ac:dyDescent="0.2">
      <c r="A12" s="42">
        <v>1</v>
      </c>
      <c r="B12" s="43" t="s">
        <v>186</v>
      </c>
      <c r="C12" s="60" t="s">
        <v>187</v>
      </c>
      <c r="D12" s="61">
        <f>D13</f>
        <v>4.719999196822755E-6</v>
      </c>
      <c r="E12" s="61">
        <f>E13</f>
        <v>-1.0051462595583871E-7</v>
      </c>
      <c r="F12" s="61">
        <f>F13</f>
        <v>3.2463167372043245E-6</v>
      </c>
    </row>
    <row r="13" spans="1:6" ht="27.6" customHeight="1" x14ac:dyDescent="0.2">
      <c r="A13" s="42">
        <v>2</v>
      </c>
      <c r="B13" s="44" t="s">
        <v>188</v>
      </c>
      <c r="C13" s="60" t="s">
        <v>189</v>
      </c>
      <c r="D13" s="61">
        <f>D14+D17</f>
        <v>4.719999196822755E-6</v>
      </c>
      <c r="E13" s="61">
        <f>E14+E17</f>
        <v>-1.0051462595583871E-7</v>
      </c>
      <c r="F13" s="61">
        <f>F14+F17</f>
        <v>3.2463167372043245E-6</v>
      </c>
    </row>
    <row r="14" spans="1:6" ht="27.6" customHeight="1" x14ac:dyDescent="0.2">
      <c r="A14" s="42">
        <v>3</v>
      </c>
      <c r="B14" s="44" t="s">
        <v>190</v>
      </c>
      <c r="C14" s="60" t="s">
        <v>171</v>
      </c>
      <c r="D14" s="62">
        <f t="shared" ref="D14:F15" si="0">D15</f>
        <v>-8453.7739952800002</v>
      </c>
      <c r="E14" s="62">
        <f t="shared" si="0"/>
        <v>-6717.9660001005141</v>
      </c>
      <c r="F14" s="62">
        <f t="shared" si="0"/>
        <v>-6586.9099967536831</v>
      </c>
    </row>
    <row r="15" spans="1:6" ht="27.6" customHeight="1" x14ac:dyDescent="0.2">
      <c r="A15" s="42">
        <v>4</v>
      </c>
      <c r="B15" s="44" t="s">
        <v>191</v>
      </c>
      <c r="C15" s="60" t="s">
        <v>172</v>
      </c>
      <c r="D15" s="62">
        <f t="shared" si="0"/>
        <v>-8453.7739952800002</v>
      </c>
      <c r="E15" s="62">
        <f t="shared" si="0"/>
        <v>-6717.9660001005141</v>
      </c>
      <c r="F15" s="62">
        <f t="shared" si="0"/>
        <v>-6586.9099967536831</v>
      </c>
    </row>
    <row r="16" spans="1:6" ht="27.6" customHeight="1" x14ac:dyDescent="0.2">
      <c r="A16" s="42">
        <v>5</v>
      </c>
      <c r="B16" s="44" t="s">
        <v>192</v>
      </c>
      <c r="C16" s="60" t="s">
        <v>173</v>
      </c>
      <c r="D16" s="62">
        <f>-[1]Свод!$B$13/1000</f>
        <v>-8453.7739952800002</v>
      </c>
      <c r="E16" s="62">
        <f>-[1]Свод!$C$13/1000</f>
        <v>-6717.9660001005141</v>
      </c>
      <c r="F16" s="62">
        <f>-[1]Свод!$D$13/1000</f>
        <v>-6586.9099967536831</v>
      </c>
    </row>
    <row r="17" spans="1:6" ht="27.6" customHeight="1" x14ac:dyDescent="0.2">
      <c r="A17" s="42">
        <v>6</v>
      </c>
      <c r="B17" s="44" t="s">
        <v>193</v>
      </c>
      <c r="C17" s="60" t="s">
        <v>174</v>
      </c>
      <c r="D17" s="62">
        <f t="shared" ref="D17:F18" si="1">D18</f>
        <v>8453.7739999999994</v>
      </c>
      <c r="E17" s="62">
        <f t="shared" si="1"/>
        <v>6717.9659999999994</v>
      </c>
      <c r="F17" s="62">
        <f t="shared" si="1"/>
        <v>6586.91</v>
      </c>
    </row>
    <row r="18" spans="1:6" ht="27.6" customHeight="1" x14ac:dyDescent="0.2">
      <c r="A18" s="42">
        <v>7</v>
      </c>
      <c r="B18" s="44" t="s">
        <v>194</v>
      </c>
      <c r="C18" s="60" t="s">
        <v>90</v>
      </c>
      <c r="D18" s="62">
        <f t="shared" si="1"/>
        <v>8453.7739999999994</v>
      </c>
      <c r="E18" s="62">
        <f t="shared" si="1"/>
        <v>6717.9659999999994</v>
      </c>
      <c r="F18" s="62">
        <f t="shared" si="1"/>
        <v>6586.91</v>
      </c>
    </row>
    <row r="19" spans="1:6" ht="27.6" customHeight="1" x14ac:dyDescent="0.2">
      <c r="A19" s="42">
        <v>8</v>
      </c>
      <c r="B19" s="44" t="s">
        <v>195</v>
      </c>
      <c r="C19" s="60" t="s">
        <v>91</v>
      </c>
      <c r="D19" s="62">
        <f>[1]Доходы!$B$11</f>
        <v>8453.7739999999994</v>
      </c>
      <c r="E19" s="62">
        <f>[1]Доходы!$C$11</f>
        <v>6717.9659999999994</v>
      </c>
      <c r="F19" s="62">
        <f>[1]Доходы!$D$11</f>
        <v>6586.91</v>
      </c>
    </row>
  </sheetData>
  <mergeCells count="9">
    <mergeCell ref="D1:F1"/>
    <mergeCell ref="C2:F2"/>
    <mergeCell ref="A3:F3"/>
    <mergeCell ref="D6:D10"/>
    <mergeCell ref="E6:E10"/>
    <mergeCell ref="F6:F10"/>
    <mergeCell ref="C6:C10"/>
    <mergeCell ref="A6:A10"/>
    <mergeCell ref="B6:B10"/>
  </mergeCells>
  <phoneticPr fontId="1" type="noConversion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2"/>
  <sheetViews>
    <sheetView topLeftCell="E7" zoomScale="110" zoomScaleNormal="110" workbookViewId="0">
      <selection activeCell="J2" sqref="J2:M2"/>
    </sheetView>
  </sheetViews>
  <sheetFormatPr defaultColWidth="9.28515625" defaultRowHeight="15.75" x14ac:dyDescent="0.25"/>
  <cols>
    <col min="1" max="1" width="5.42578125" style="18" customWidth="1"/>
    <col min="2" max="2" width="5.5703125" style="19" customWidth="1"/>
    <col min="3" max="3" width="3.7109375" style="19" customWidth="1"/>
    <col min="4" max="4" width="4.28515625" style="19" customWidth="1"/>
    <col min="5" max="5" width="4" style="19" customWidth="1"/>
    <col min="6" max="6" width="4.7109375" style="19" customWidth="1"/>
    <col min="7" max="7" width="3.5703125" style="19" customWidth="1"/>
    <col min="8" max="8" width="6.5703125" style="19" customWidth="1"/>
    <col min="9" max="9" width="6" style="19" customWidth="1"/>
    <col min="10" max="10" width="50.28515625" style="19" customWidth="1"/>
    <col min="11" max="13" width="9.42578125" style="18" customWidth="1"/>
    <col min="14" max="15" width="3.28515625" style="18" bestFit="1" customWidth="1"/>
    <col min="16" max="16384" width="9.28515625" style="18"/>
  </cols>
  <sheetData>
    <row r="1" spans="1:15" s="13" customFormat="1" ht="15.6" customHeight="1" x14ac:dyDescent="0.25">
      <c r="A1" s="45"/>
      <c r="B1" s="46"/>
      <c r="C1" s="46"/>
      <c r="D1" s="46"/>
      <c r="E1" s="46"/>
      <c r="F1" s="46"/>
      <c r="G1" s="46"/>
      <c r="H1" s="46"/>
      <c r="I1" s="46"/>
      <c r="J1" s="48"/>
      <c r="K1" s="40"/>
      <c r="L1" s="104" t="s">
        <v>153</v>
      </c>
      <c r="M1" s="104"/>
    </row>
    <row r="2" spans="1:15" s="13" customFormat="1" ht="54" customHeight="1" x14ac:dyDescent="0.25">
      <c r="A2" s="47"/>
      <c r="B2" s="48"/>
      <c r="C2" s="47"/>
      <c r="D2" s="48"/>
      <c r="E2" s="48"/>
      <c r="F2" s="48"/>
      <c r="G2" s="48"/>
      <c r="H2" s="48"/>
      <c r="I2" s="48"/>
      <c r="J2" s="113" t="s">
        <v>330</v>
      </c>
      <c r="K2" s="113"/>
      <c r="L2" s="113"/>
      <c r="M2" s="113"/>
    </row>
    <row r="3" spans="1:15" s="13" customFormat="1" ht="21" customHeight="1" x14ac:dyDescent="0.25">
      <c r="A3" s="114" t="s">
        <v>199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</row>
    <row r="4" spans="1:15" s="13" customForma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118" t="s">
        <v>101</v>
      </c>
      <c r="M4" s="118"/>
    </row>
    <row r="5" spans="1:15" s="14" customFormat="1" ht="34.5" customHeight="1" x14ac:dyDescent="0.2">
      <c r="A5" s="119" t="s">
        <v>82</v>
      </c>
      <c r="B5" s="121" t="s">
        <v>200</v>
      </c>
      <c r="C5" s="116"/>
      <c r="D5" s="116"/>
      <c r="E5" s="116"/>
      <c r="F5" s="116"/>
      <c r="G5" s="116"/>
      <c r="H5" s="116"/>
      <c r="I5" s="117"/>
      <c r="J5" s="122" t="s">
        <v>209</v>
      </c>
      <c r="K5" s="124" t="s">
        <v>210</v>
      </c>
      <c r="L5" s="124" t="s">
        <v>211</v>
      </c>
      <c r="M5" s="124" t="s">
        <v>212</v>
      </c>
    </row>
    <row r="6" spans="1:15" s="14" customFormat="1" ht="85.15" customHeight="1" x14ac:dyDescent="0.2">
      <c r="A6" s="120"/>
      <c r="B6" s="50" t="s">
        <v>201</v>
      </c>
      <c r="C6" s="51" t="s">
        <v>202</v>
      </c>
      <c r="D6" s="51" t="s">
        <v>203</v>
      </c>
      <c r="E6" s="51" t="s">
        <v>204</v>
      </c>
      <c r="F6" s="51" t="s">
        <v>205</v>
      </c>
      <c r="G6" s="50" t="s">
        <v>206</v>
      </c>
      <c r="H6" s="50" t="s">
        <v>207</v>
      </c>
      <c r="I6" s="50" t="s">
        <v>208</v>
      </c>
      <c r="J6" s="123"/>
      <c r="K6" s="125"/>
      <c r="L6" s="125"/>
      <c r="M6" s="126"/>
    </row>
    <row r="7" spans="1:15" s="15" customFormat="1" ht="12.75" x14ac:dyDescent="0.2">
      <c r="A7" s="52"/>
      <c r="B7" s="53" t="s">
        <v>15</v>
      </c>
      <c r="C7" s="53" t="s">
        <v>24</v>
      </c>
      <c r="D7" s="53" t="s">
        <v>102</v>
      </c>
      <c r="E7" s="53" t="s">
        <v>103</v>
      </c>
      <c r="F7" s="53" t="s">
        <v>104</v>
      </c>
      <c r="G7" s="53" t="s">
        <v>105</v>
      </c>
      <c r="H7" s="53" t="s">
        <v>106</v>
      </c>
      <c r="I7" s="53" t="s">
        <v>107</v>
      </c>
      <c r="J7" s="54">
        <v>9</v>
      </c>
      <c r="K7" s="54">
        <v>10</v>
      </c>
      <c r="L7" s="54">
        <v>11</v>
      </c>
      <c r="M7" s="54">
        <v>12</v>
      </c>
    </row>
    <row r="8" spans="1:15" s="17" customFormat="1" ht="12.75" x14ac:dyDescent="0.2">
      <c r="A8" s="55" t="s">
        <v>15</v>
      </c>
      <c r="B8" s="57" t="s">
        <v>5</v>
      </c>
      <c r="C8" s="57" t="s">
        <v>15</v>
      </c>
      <c r="D8" s="57" t="s">
        <v>6</v>
      </c>
      <c r="E8" s="57" t="s">
        <v>6</v>
      </c>
      <c r="F8" s="57" t="s">
        <v>5</v>
      </c>
      <c r="G8" s="57" t="s">
        <v>6</v>
      </c>
      <c r="H8" s="57" t="s">
        <v>7</v>
      </c>
      <c r="I8" s="57" t="s">
        <v>5</v>
      </c>
      <c r="J8" s="56" t="s">
        <v>31</v>
      </c>
      <c r="K8" s="89">
        <f>K9+K12+K22+K28</f>
        <v>492.29999999999995</v>
      </c>
      <c r="L8" s="89">
        <f>L9+L12+L22+L28</f>
        <v>488.5</v>
      </c>
      <c r="M8" s="89">
        <f>M9+M12+M22+M28</f>
        <v>496.3</v>
      </c>
      <c r="N8" s="16"/>
      <c r="O8" s="16"/>
    </row>
    <row r="9" spans="1:15" s="17" customFormat="1" ht="12.75" x14ac:dyDescent="0.2">
      <c r="A9" s="55" t="s">
        <v>24</v>
      </c>
      <c r="B9" s="55" t="s">
        <v>8</v>
      </c>
      <c r="C9" s="55" t="s">
        <v>15</v>
      </c>
      <c r="D9" s="55" t="s">
        <v>9</v>
      </c>
      <c r="E9" s="55" t="s">
        <v>6</v>
      </c>
      <c r="F9" s="55" t="s">
        <v>5</v>
      </c>
      <c r="G9" s="55" t="s">
        <v>6</v>
      </c>
      <c r="H9" s="55" t="s">
        <v>7</v>
      </c>
      <c r="I9" s="55" t="s">
        <v>5</v>
      </c>
      <c r="J9" s="31" t="s">
        <v>10</v>
      </c>
      <c r="K9" s="90">
        <f t="shared" ref="K9:M10" si="0">K10</f>
        <v>74.7</v>
      </c>
      <c r="L9" s="90">
        <f t="shared" si="0"/>
        <v>80.3</v>
      </c>
      <c r="M9" s="90">
        <f t="shared" si="0"/>
        <v>85.8</v>
      </c>
      <c r="N9" s="16"/>
      <c r="O9" s="16"/>
    </row>
    <row r="10" spans="1:15" s="17" customFormat="1" ht="12.75" x14ac:dyDescent="0.2">
      <c r="A10" s="55" t="s">
        <v>102</v>
      </c>
      <c r="B10" s="55" t="s">
        <v>8</v>
      </c>
      <c r="C10" s="55" t="s">
        <v>15</v>
      </c>
      <c r="D10" s="55" t="s">
        <v>9</v>
      </c>
      <c r="E10" s="55" t="s">
        <v>11</v>
      </c>
      <c r="F10" s="55" t="s">
        <v>5</v>
      </c>
      <c r="G10" s="55" t="s">
        <v>9</v>
      </c>
      <c r="H10" s="55" t="s">
        <v>7</v>
      </c>
      <c r="I10" s="55" t="s">
        <v>12</v>
      </c>
      <c r="J10" s="31" t="s">
        <v>13</v>
      </c>
      <c r="K10" s="90">
        <f t="shared" si="0"/>
        <v>74.7</v>
      </c>
      <c r="L10" s="90">
        <f t="shared" si="0"/>
        <v>80.3</v>
      </c>
      <c r="M10" s="90">
        <f t="shared" si="0"/>
        <v>85.8</v>
      </c>
      <c r="N10" s="16"/>
      <c r="O10" s="16"/>
    </row>
    <row r="11" spans="1:15" s="17" customFormat="1" ht="89.25" x14ac:dyDescent="0.2">
      <c r="A11" s="55" t="s">
        <v>103</v>
      </c>
      <c r="B11" s="55" t="s">
        <v>8</v>
      </c>
      <c r="C11" s="55" t="s">
        <v>15</v>
      </c>
      <c r="D11" s="55" t="s">
        <v>9</v>
      </c>
      <c r="E11" s="55" t="s">
        <v>11</v>
      </c>
      <c r="F11" s="55" t="s">
        <v>20</v>
      </c>
      <c r="G11" s="55" t="s">
        <v>9</v>
      </c>
      <c r="H11" s="55" t="s">
        <v>7</v>
      </c>
      <c r="I11" s="55" t="s">
        <v>12</v>
      </c>
      <c r="J11" s="31" t="s">
        <v>327</v>
      </c>
      <c r="K11" s="90">
        <f>[1]Доходы!$O$8</f>
        <v>74.7</v>
      </c>
      <c r="L11" s="90">
        <f>[1]Доходы!$P$8</f>
        <v>80.3</v>
      </c>
      <c r="M11" s="90">
        <f>[1]Доходы!$Q$8</f>
        <v>85.8</v>
      </c>
    </row>
    <row r="12" spans="1:15" s="17" customFormat="1" ht="38.25" x14ac:dyDescent="0.2">
      <c r="A12" s="55" t="s">
        <v>104</v>
      </c>
      <c r="B12" s="55" t="s">
        <v>5</v>
      </c>
      <c r="C12" s="55" t="s">
        <v>15</v>
      </c>
      <c r="D12" s="55" t="s">
        <v>16</v>
      </c>
      <c r="E12" s="55" t="s">
        <v>6</v>
      </c>
      <c r="F12" s="55" t="s">
        <v>5</v>
      </c>
      <c r="G12" s="55" t="s">
        <v>6</v>
      </c>
      <c r="H12" s="55" t="s">
        <v>7</v>
      </c>
      <c r="I12" s="55" t="s">
        <v>5</v>
      </c>
      <c r="J12" s="31" t="s">
        <v>110</v>
      </c>
      <c r="K12" s="90">
        <f>K13</f>
        <v>233.2</v>
      </c>
      <c r="L12" s="90">
        <f>L13</f>
        <v>223.8</v>
      </c>
      <c r="M12" s="90">
        <f>M13</f>
        <v>226.10000000000002</v>
      </c>
    </row>
    <row r="13" spans="1:15" s="17" customFormat="1" ht="25.5" x14ac:dyDescent="0.2">
      <c r="A13" s="55" t="s">
        <v>105</v>
      </c>
      <c r="B13" s="55" t="s">
        <v>5</v>
      </c>
      <c r="C13" s="55" t="s">
        <v>15</v>
      </c>
      <c r="D13" s="55" t="s">
        <v>16</v>
      </c>
      <c r="E13" s="55" t="s">
        <v>11</v>
      </c>
      <c r="F13" s="55" t="s">
        <v>5</v>
      </c>
      <c r="G13" s="55" t="s">
        <v>9</v>
      </c>
      <c r="H13" s="55" t="s">
        <v>7</v>
      </c>
      <c r="I13" s="55" t="s">
        <v>12</v>
      </c>
      <c r="J13" s="31" t="s">
        <v>112</v>
      </c>
      <c r="K13" s="90">
        <f>K14+K16+K18+K20</f>
        <v>233.2</v>
      </c>
      <c r="L13" s="90">
        <f>L14+L16+L18+L20</f>
        <v>223.8</v>
      </c>
      <c r="M13" s="90">
        <f>M14+M16+M18+M20</f>
        <v>226.10000000000002</v>
      </c>
    </row>
    <row r="14" spans="1:15" s="17" customFormat="1" ht="63.75" x14ac:dyDescent="0.2">
      <c r="A14" s="55" t="s">
        <v>106</v>
      </c>
      <c r="B14" s="55" t="s">
        <v>8</v>
      </c>
      <c r="C14" s="55" t="s">
        <v>15</v>
      </c>
      <c r="D14" s="55" t="s">
        <v>16</v>
      </c>
      <c r="E14" s="55" t="s">
        <v>11</v>
      </c>
      <c r="F14" s="55" t="s">
        <v>33</v>
      </c>
      <c r="G14" s="55" t="s">
        <v>9</v>
      </c>
      <c r="H14" s="55" t="s">
        <v>7</v>
      </c>
      <c r="I14" s="55" t="s">
        <v>12</v>
      </c>
      <c r="J14" s="31" t="s">
        <v>113</v>
      </c>
      <c r="K14" s="90">
        <f>K15</f>
        <v>121.6</v>
      </c>
      <c r="L14" s="90">
        <f>L15</f>
        <v>104</v>
      </c>
      <c r="M14" s="90">
        <f>M15</f>
        <v>103.4</v>
      </c>
      <c r="N14" s="16"/>
      <c r="O14" s="16"/>
    </row>
    <row r="15" spans="1:15" s="17" customFormat="1" ht="102" x14ac:dyDescent="0.2">
      <c r="A15" s="55" t="s">
        <v>107</v>
      </c>
      <c r="B15" s="55" t="s">
        <v>8</v>
      </c>
      <c r="C15" s="55" t="s">
        <v>15</v>
      </c>
      <c r="D15" s="55" t="s">
        <v>16</v>
      </c>
      <c r="E15" s="55" t="s">
        <v>11</v>
      </c>
      <c r="F15" s="55" t="s">
        <v>114</v>
      </c>
      <c r="G15" s="55" t="s">
        <v>9</v>
      </c>
      <c r="H15" s="55" t="s">
        <v>7</v>
      </c>
      <c r="I15" s="55" t="s">
        <v>12</v>
      </c>
      <c r="J15" s="31" t="s">
        <v>213</v>
      </c>
      <c r="K15" s="90">
        <f>[1]Доходы!$O$10</f>
        <v>121.6</v>
      </c>
      <c r="L15" s="90">
        <f>[1]Доходы!$P$10</f>
        <v>104</v>
      </c>
      <c r="M15" s="90">
        <f>[1]Доходы!$Q$10</f>
        <v>103.4</v>
      </c>
      <c r="N15" s="16"/>
      <c r="O15" s="16"/>
    </row>
    <row r="16" spans="1:15" s="17" customFormat="1" ht="76.5" x14ac:dyDescent="0.2">
      <c r="A16" s="55" t="s">
        <v>228</v>
      </c>
      <c r="B16" s="55" t="s">
        <v>8</v>
      </c>
      <c r="C16" s="55" t="s">
        <v>15</v>
      </c>
      <c r="D16" s="55" t="s">
        <v>16</v>
      </c>
      <c r="E16" s="55" t="s">
        <v>11</v>
      </c>
      <c r="F16" s="55" t="s">
        <v>34</v>
      </c>
      <c r="G16" s="55" t="s">
        <v>9</v>
      </c>
      <c r="H16" s="55" t="s">
        <v>7</v>
      </c>
      <c r="I16" s="55" t="s">
        <v>12</v>
      </c>
      <c r="J16" s="31" t="s">
        <v>115</v>
      </c>
      <c r="K16" s="90">
        <f>K17</f>
        <v>0.6</v>
      </c>
      <c r="L16" s="90">
        <f>L17</f>
        <v>0.7</v>
      </c>
      <c r="M16" s="90">
        <f>M17</f>
        <v>0.8</v>
      </c>
    </row>
    <row r="17" spans="1:13" s="17" customFormat="1" ht="114.75" x14ac:dyDescent="0.2">
      <c r="A17" s="55" t="s">
        <v>19</v>
      </c>
      <c r="B17" s="55" t="s">
        <v>8</v>
      </c>
      <c r="C17" s="55" t="s">
        <v>15</v>
      </c>
      <c r="D17" s="55" t="s">
        <v>16</v>
      </c>
      <c r="E17" s="55" t="s">
        <v>11</v>
      </c>
      <c r="F17" s="55" t="s">
        <v>117</v>
      </c>
      <c r="G17" s="55" t="s">
        <v>9</v>
      </c>
      <c r="H17" s="55" t="s">
        <v>7</v>
      </c>
      <c r="I17" s="55" t="s">
        <v>12</v>
      </c>
      <c r="J17" s="31" t="s">
        <v>214</v>
      </c>
      <c r="K17" s="90">
        <f>[1]Доходы!$O$11</f>
        <v>0.6</v>
      </c>
      <c r="L17" s="90">
        <f>[1]Доходы!$P$11</f>
        <v>0.7</v>
      </c>
      <c r="M17" s="90">
        <f>[1]Доходы!$Q$11</f>
        <v>0.8</v>
      </c>
    </row>
    <row r="18" spans="1:13" s="17" customFormat="1" ht="63.75" x14ac:dyDescent="0.2">
      <c r="A18" s="55" t="s">
        <v>21</v>
      </c>
      <c r="B18" s="55" t="s">
        <v>8</v>
      </c>
      <c r="C18" s="55" t="s">
        <v>15</v>
      </c>
      <c r="D18" s="55" t="s">
        <v>16</v>
      </c>
      <c r="E18" s="55" t="s">
        <v>11</v>
      </c>
      <c r="F18" s="55" t="s">
        <v>35</v>
      </c>
      <c r="G18" s="55" t="s">
        <v>9</v>
      </c>
      <c r="H18" s="55" t="s">
        <v>7</v>
      </c>
      <c r="I18" s="55" t="s">
        <v>12</v>
      </c>
      <c r="J18" s="31" t="s">
        <v>119</v>
      </c>
      <c r="K18" s="90">
        <f>K19</f>
        <v>126.1</v>
      </c>
      <c r="L18" s="90">
        <f>L19</f>
        <v>134.9</v>
      </c>
      <c r="M18" s="90">
        <f>M19</f>
        <v>139.6</v>
      </c>
    </row>
    <row r="19" spans="1:13" s="17" customFormat="1" ht="102" x14ac:dyDescent="0.2">
      <c r="A19" s="55" t="s">
        <v>116</v>
      </c>
      <c r="B19" s="55" t="s">
        <v>8</v>
      </c>
      <c r="C19" s="55" t="s">
        <v>15</v>
      </c>
      <c r="D19" s="55" t="s">
        <v>16</v>
      </c>
      <c r="E19" s="55" t="s">
        <v>11</v>
      </c>
      <c r="F19" s="55" t="s">
        <v>121</v>
      </c>
      <c r="G19" s="55" t="s">
        <v>9</v>
      </c>
      <c r="H19" s="55" t="s">
        <v>7</v>
      </c>
      <c r="I19" s="55" t="s">
        <v>12</v>
      </c>
      <c r="J19" s="31" t="s">
        <v>215</v>
      </c>
      <c r="K19" s="90">
        <f>[1]Доходы!$O$12</f>
        <v>126.1</v>
      </c>
      <c r="L19" s="90">
        <f>[1]Доходы!$P$12</f>
        <v>134.9</v>
      </c>
      <c r="M19" s="90">
        <f>[1]Доходы!$Q$12</f>
        <v>139.6</v>
      </c>
    </row>
    <row r="20" spans="1:13" s="17" customFormat="1" ht="63.75" x14ac:dyDescent="0.2">
      <c r="A20" s="55" t="s">
        <v>118</v>
      </c>
      <c r="B20" s="55" t="s">
        <v>8</v>
      </c>
      <c r="C20" s="55" t="s">
        <v>15</v>
      </c>
      <c r="D20" s="55" t="s">
        <v>16</v>
      </c>
      <c r="E20" s="55" t="s">
        <v>11</v>
      </c>
      <c r="F20" s="55" t="s">
        <v>36</v>
      </c>
      <c r="G20" s="55" t="s">
        <v>9</v>
      </c>
      <c r="H20" s="55" t="s">
        <v>7</v>
      </c>
      <c r="I20" s="55" t="s">
        <v>12</v>
      </c>
      <c r="J20" s="31" t="s">
        <v>122</v>
      </c>
      <c r="K20" s="90">
        <f>K21</f>
        <v>-15.1</v>
      </c>
      <c r="L20" s="90">
        <f>L21</f>
        <v>-15.8</v>
      </c>
      <c r="M20" s="90">
        <f>M21</f>
        <v>-17.7</v>
      </c>
    </row>
    <row r="21" spans="1:13" s="17" customFormat="1" ht="102" x14ac:dyDescent="0.2">
      <c r="A21" s="55" t="s">
        <v>120</v>
      </c>
      <c r="B21" s="55" t="s">
        <v>8</v>
      </c>
      <c r="C21" s="55" t="s">
        <v>15</v>
      </c>
      <c r="D21" s="55" t="s">
        <v>16</v>
      </c>
      <c r="E21" s="55" t="s">
        <v>11</v>
      </c>
      <c r="F21" s="55" t="s">
        <v>124</v>
      </c>
      <c r="G21" s="55" t="s">
        <v>9</v>
      </c>
      <c r="H21" s="55" t="s">
        <v>7</v>
      </c>
      <c r="I21" s="55" t="s">
        <v>12</v>
      </c>
      <c r="J21" s="31" t="s">
        <v>216</v>
      </c>
      <c r="K21" s="90">
        <f>[1]Доходы!$O$13</f>
        <v>-15.1</v>
      </c>
      <c r="L21" s="90">
        <f>[1]Доходы!$P$13</f>
        <v>-15.8</v>
      </c>
      <c r="M21" s="90">
        <f>[1]Доходы!$Q$13</f>
        <v>-17.7</v>
      </c>
    </row>
    <row r="22" spans="1:13" s="17" customFormat="1" ht="12.75" x14ac:dyDescent="0.2">
      <c r="A22" s="55" t="s">
        <v>86</v>
      </c>
      <c r="B22" s="55" t="s">
        <v>8</v>
      </c>
      <c r="C22" s="55" t="s">
        <v>15</v>
      </c>
      <c r="D22" s="55" t="s">
        <v>17</v>
      </c>
      <c r="E22" s="55" t="s">
        <v>6</v>
      </c>
      <c r="F22" s="55" t="s">
        <v>5</v>
      </c>
      <c r="G22" s="55" t="s">
        <v>6</v>
      </c>
      <c r="H22" s="55" t="s">
        <v>7</v>
      </c>
      <c r="I22" s="55" t="s">
        <v>5</v>
      </c>
      <c r="J22" s="31" t="s">
        <v>217</v>
      </c>
      <c r="K22" s="90">
        <f>K23+K25</f>
        <v>177.39999999999998</v>
      </c>
      <c r="L22" s="90">
        <f>L23+L25</f>
        <v>177.39999999999998</v>
      </c>
      <c r="M22" s="90">
        <f>M23+M25</f>
        <v>177.39999999999998</v>
      </c>
    </row>
    <row r="23" spans="1:13" s="17" customFormat="1" ht="12.75" x14ac:dyDescent="0.2">
      <c r="A23" s="55" t="s">
        <v>123</v>
      </c>
      <c r="B23" s="55" t="s">
        <v>8</v>
      </c>
      <c r="C23" s="55" t="s">
        <v>15</v>
      </c>
      <c r="D23" s="55" t="s">
        <v>17</v>
      </c>
      <c r="E23" s="55" t="s">
        <v>9</v>
      </c>
      <c r="F23" s="55" t="s">
        <v>5</v>
      </c>
      <c r="G23" s="55" t="s">
        <v>6</v>
      </c>
      <c r="H23" s="55" t="s">
        <v>7</v>
      </c>
      <c r="I23" s="55" t="s">
        <v>12</v>
      </c>
      <c r="J23" s="31" t="s">
        <v>165</v>
      </c>
      <c r="K23" s="90">
        <f>K24</f>
        <v>87.3</v>
      </c>
      <c r="L23" s="90">
        <f>L24</f>
        <v>87.3</v>
      </c>
      <c r="M23" s="90">
        <f>M24</f>
        <v>87.3</v>
      </c>
    </row>
    <row r="24" spans="1:13" s="17" customFormat="1" ht="38.25" x14ac:dyDescent="0.2">
      <c r="A24" s="55" t="s">
        <v>125</v>
      </c>
      <c r="B24" s="55" t="s">
        <v>8</v>
      </c>
      <c r="C24" s="55" t="s">
        <v>15</v>
      </c>
      <c r="D24" s="55" t="s">
        <v>17</v>
      </c>
      <c r="E24" s="55" t="s">
        <v>9</v>
      </c>
      <c r="F24" s="55" t="s">
        <v>18</v>
      </c>
      <c r="G24" s="55" t="s">
        <v>19</v>
      </c>
      <c r="H24" s="55" t="s">
        <v>7</v>
      </c>
      <c r="I24" s="55" t="s">
        <v>12</v>
      </c>
      <c r="J24" s="31" t="s">
        <v>81</v>
      </c>
      <c r="K24" s="90">
        <f>[1]Доходы!$O$15</f>
        <v>87.3</v>
      </c>
      <c r="L24" s="90">
        <f>[1]Доходы!$P$15</f>
        <v>87.3</v>
      </c>
      <c r="M24" s="90">
        <f>[1]Доходы!$Q$15</f>
        <v>87.3</v>
      </c>
    </row>
    <row r="25" spans="1:13" s="17" customFormat="1" ht="12.75" x14ac:dyDescent="0.2">
      <c r="A25" s="55" t="s">
        <v>126</v>
      </c>
      <c r="B25" s="55" t="s">
        <v>8</v>
      </c>
      <c r="C25" s="55" t="s">
        <v>15</v>
      </c>
      <c r="D25" s="55" t="s">
        <v>17</v>
      </c>
      <c r="E25" s="55" t="s">
        <v>17</v>
      </c>
      <c r="F25" s="55" t="s">
        <v>5</v>
      </c>
      <c r="G25" s="55" t="s">
        <v>6</v>
      </c>
      <c r="H25" s="55" t="s">
        <v>7</v>
      </c>
      <c r="I25" s="55" t="s">
        <v>12</v>
      </c>
      <c r="J25" s="31" t="s">
        <v>131</v>
      </c>
      <c r="K25" s="90">
        <f t="shared" ref="K25:M26" si="1">K26</f>
        <v>90.1</v>
      </c>
      <c r="L25" s="90">
        <f t="shared" si="1"/>
        <v>90.1</v>
      </c>
      <c r="M25" s="90">
        <f t="shared" si="1"/>
        <v>90.1</v>
      </c>
    </row>
    <row r="26" spans="1:13" s="17" customFormat="1" ht="12.75" x14ac:dyDescent="0.2">
      <c r="A26" s="55" t="s">
        <v>127</v>
      </c>
      <c r="B26" s="55" t="s">
        <v>8</v>
      </c>
      <c r="C26" s="55" t="s">
        <v>15</v>
      </c>
      <c r="D26" s="55" t="s">
        <v>17</v>
      </c>
      <c r="E26" s="55" t="s">
        <v>17</v>
      </c>
      <c r="F26" s="55" t="s">
        <v>14</v>
      </c>
      <c r="G26" s="55" t="s">
        <v>6</v>
      </c>
      <c r="H26" s="55" t="s">
        <v>7</v>
      </c>
      <c r="I26" s="55" t="s">
        <v>12</v>
      </c>
      <c r="J26" s="31" t="s">
        <v>77</v>
      </c>
      <c r="K26" s="90">
        <f t="shared" si="1"/>
        <v>90.1</v>
      </c>
      <c r="L26" s="90">
        <f t="shared" si="1"/>
        <v>90.1</v>
      </c>
      <c r="M26" s="90">
        <f t="shared" si="1"/>
        <v>90.1</v>
      </c>
    </row>
    <row r="27" spans="1:13" s="17" customFormat="1" ht="38.25" x14ac:dyDescent="0.2">
      <c r="A27" s="55" t="s">
        <v>87</v>
      </c>
      <c r="B27" s="55" t="s">
        <v>8</v>
      </c>
      <c r="C27" s="55" t="s">
        <v>15</v>
      </c>
      <c r="D27" s="55" t="s">
        <v>17</v>
      </c>
      <c r="E27" s="55" t="s">
        <v>17</v>
      </c>
      <c r="F27" s="55" t="s">
        <v>78</v>
      </c>
      <c r="G27" s="55" t="s">
        <v>19</v>
      </c>
      <c r="H27" s="55" t="s">
        <v>7</v>
      </c>
      <c r="I27" s="55" t="s">
        <v>12</v>
      </c>
      <c r="J27" s="31" t="s">
        <v>79</v>
      </c>
      <c r="K27" s="90">
        <f>[1]Доходы!$O$20</f>
        <v>90.1</v>
      </c>
      <c r="L27" s="90">
        <f>[1]Доходы!$P$20</f>
        <v>90.1</v>
      </c>
      <c r="M27" s="90">
        <f>[1]Доходы!$Q$20</f>
        <v>90.1</v>
      </c>
    </row>
    <row r="28" spans="1:13" s="17" customFormat="1" ht="12.75" x14ac:dyDescent="0.2">
      <c r="A28" s="55" t="s">
        <v>128</v>
      </c>
      <c r="B28" s="55" t="s">
        <v>218</v>
      </c>
      <c r="C28" s="55" t="s">
        <v>15</v>
      </c>
      <c r="D28" s="55" t="s">
        <v>111</v>
      </c>
      <c r="E28" s="55" t="s">
        <v>6</v>
      </c>
      <c r="F28" s="55" t="s">
        <v>5</v>
      </c>
      <c r="G28" s="55" t="s">
        <v>6</v>
      </c>
      <c r="H28" s="55" t="s">
        <v>7</v>
      </c>
      <c r="I28" s="55" t="s">
        <v>5</v>
      </c>
      <c r="J28" s="31" t="s">
        <v>219</v>
      </c>
      <c r="K28" s="90">
        <f t="shared" ref="K28:M29" si="2">K29</f>
        <v>7</v>
      </c>
      <c r="L28" s="90">
        <f t="shared" si="2"/>
        <v>7</v>
      </c>
      <c r="M28" s="90">
        <f t="shared" si="2"/>
        <v>7</v>
      </c>
    </row>
    <row r="29" spans="1:13" s="17" customFormat="1" ht="38.25" x14ac:dyDescent="0.2">
      <c r="A29" s="55" t="s">
        <v>129</v>
      </c>
      <c r="B29" s="55" t="s">
        <v>218</v>
      </c>
      <c r="C29" s="55" t="s">
        <v>15</v>
      </c>
      <c r="D29" s="55" t="s">
        <v>111</v>
      </c>
      <c r="E29" s="55" t="s">
        <v>108</v>
      </c>
      <c r="F29" s="55" t="s">
        <v>5</v>
      </c>
      <c r="G29" s="55" t="s">
        <v>9</v>
      </c>
      <c r="H29" s="55" t="s">
        <v>7</v>
      </c>
      <c r="I29" s="55" t="s">
        <v>12</v>
      </c>
      <c r="J29" s="31" t="s">
        <v>220</v>
      </c>
      <c r="K29" s="90">
        <f t="shared" si="2"/>
        <v>7</v>
      </c>
      <c r="L29" s="90">
        <f t="shared" si="2"/>
        <v>7</v>
      </c>
      <c r="M29" s="90">
        <f t="shared" si="2"/>
        <v>7</v>
      </c>
    </row>
    <row r="30" spans="1:13" s="17" customFormat="1" ht="63.75" x14ac:dyDescent="0.2">
      <c r="A30" s="55" t="s">
        <v>130</v>
      </c>
      <c r="B30" s="55" t="s">
        <v>218</v>
      </c>
      <c r="C30" s="55" t="s">
        <v>15</v>
      </c>
      <c r="D30" s="55" t="s">
        <v>111</v>
      </c>
      <c r="E30" s="55" t="s">
        <v>108</v>
      </c>
      <c r="F30" s="55" t="s">
        <v>109</v>
      </c>
      <c r="G30" s="55" t="s">
        <v>9</v>
      </c>
      <c r="H30" s="55" t="s">
        <v>7</v>
      </c>
      <c r="I30" s="55" t="s">
        <v>12</v>
      </c>
      <c r="J30" s="31" t="s">
        <v>221</v>
      </c>
      <c r="K30" s="90">
        <f>[1]Доходы!$O$21</f>
        <v>7</v>
      </c>
      <c r="L30" s="90">
        <f>[1]Доходы!$P$21</f>
        <v>7</v>
      </c>
      <c r="M30" s="90">
        <f>[1]Доходы!$Q$21</f>
        <v>7</v>
      </c>
    </row>
    <row r="31" spans="1:13" s="17" customFormat="1" ht="12.75" x14ac:dyDescent="0.2">
      <c r="A31" s="55" t="s">
        <v>132</v>
      </c>
      <c r="B31" s="57" t="s">
        <v>218</v>
      </c>
      <c r="C31" s="57" t="s">
        <v>24</v>
      </c>
      <c r="D31" s="57" t="s">
        <v>6</v>
      </c>
      <c r="E31" s="57" t="s">
        <v>6</v>
      </c>
      <c r="F31" s="57" t="s">
        <v>5</v>
      </c>
      <c r="G31" s="57" t="s">
        <v>6</v>
      </c>
      <c r="H31" s="57" t="s">
        <v>7</v>
      </c>
      <c r="I31" s="57" t="s">
        <v>5</v>
      </c>
      <c r="J31" s="56" t="s">
        <v>25</v>
      </c>
      <c r="K31" s="89">
        <f>K32</f>
        <v>7961.4740000000002</v>
      </c>
      <c r="L31" s="89">
        <f>L32</f>
        <v>6229.4660000000003</v>
      </c>
      <c r="M31" s="89">
        <f>M32</f>
        <v>6090.6100000000006</v>
      </c>
    </row>
    <row r="32" spans="1:13" s="17" customFormat="1" ht="25.5" x14ac:dyDescent="0.2">
      <c r="A32" s="55" t="s">
        <v>133</v>
      </c>
      <c r="B32" s="55" t="s">
        <v>218</v>
      </c>
      <c r="C32" s="55" t="s">
        <v>24</v>
      </c>
      <c r="D32" s="55" t="s">
        <v>11</v>
      </c>
      <c r="E32" s="55" t="s">
        <v>6</v>
      </c>
      <c r="F32" s="55" t="s">
        <v>5</v>
      </c>
      <c r="G32" s="55" t="s">
        <v>6</v>
      </c>
      <c r="H32" s="55" t="s">
        <v>7</v>
      </c>
      <c r="I32" s="55" t="s">
        <v>5</v>
      </c>
      <c r="J32" s="31" t="s">
        <v>222</v>
      </c>
      <c r="K32" s="90">
        <f>K33+K36+K42</f>
        <v>7961.4740000000002</v>
      </c>
      <c r="L32" s="90">
        <f>L42+L36+L33</f>
        <v>6229.4660000000003</v>
      </c>
      <c r="M32" s="90">
        <f>M42+M36+M33</f>
        <v>6090.6100000000006</v>
      </c>
    </row>
    <row r="33" spans="1:15" s="17" customFormat="1" ht="25.5" x14ac:dyDescent="0.2">
      <c r="A33" s="55" t="s">
        <v>134</v>
      </c>
      <c r="B33" s="55" t="s">
        <v>218</v>
      </c>
      <c r="C33" s="55" t="s">
        <v>24</v>
      </c>
      <c r="D33" s="55" t="s">
        <v>11</v>
      </c>
      <c r="E33" s="55" t="s">
        <v>19</v>
      </c>
      <c r="F33" s="55" t="s">
        <v>5</v>
      </c>
      <c r="G33" s="55" t="s">
        <v>6</v>
      </c>
      <c r="H33" s="55" t="s">
        <v>7</v>
      </c>
      <c r="I33" s="55" t="s">
        <v>99</v>
      </c>
      <c r="J33" s="31" t="s">
        <v>142</v>
      </c>
      <c r="K33" s="90">
        <f t="shared" ref="K33:M34" si="3">K34</f>
        <v>1586.28</v>
      </c>
      <c r="L33" s="90">
        <f t="shared" si="3"/>
        <v>1269.02</v>
      </c>
      <c r="M33" s="90">
        <f t="shared" si="3"/>
        <v>1269.02</v>
      </c>
    </row>
    <row r="34" spans="1:15" s="17" customFormat="1" ht="12.75" x14ac:dyDescent="0.2">
      <c r="A34" s="55" t="s">
        <v>135</v>
      </c>
      <c r="B34" s="55" t="s">
        <v>218</v>
      </c>
      <c r="C34" s="55" t="s">
        <v>24</v>
      </c>
      <c r="D34" s="55" t="s">
        <v>11</v>
      </c>
      <c r="E34" s="55" t="s">
        <v>86</v>
      </c>
      <c r="F34" s="55" t="s">
        <v>26</v>
      </c>
      <c r="G34" s="55" t="s">
        <v>6</v>
      </c>
      <c r="H34" s="55" t="s">
        <v>7</v>
      </c>
      <c r="I34" s="55" t="s">
        <v>99</v>
      </c>
      <c r="J34" s="31" t="s">
        <v>143</v>
      </c>
      <c r="K34" s="90">
        <f t="shared" si="3"/>
        <v>1586.28</v>
      </c>
      <c r="L34" s="90">
        <f t="shared" si="3"/>
        <v>1269.02</v>
      </c>
      <c r="M34" s="90">
        <f t="shared" si="3"/>
        <v>1269.02</v>
      </c>
      <c r="N34" s="16"/>
      <c r="O34" s="16"/>
    </row>
    <row r="35" spans="1:15" s="17" customFormat="1" ht="38.25" x14ac:dyDescent="0.2">
      <c r="A35" s="55" t="s">
        <v>146</v>
      </c>
      <c r="B35" s="55" t="s">
        <v>218</v>
      </c>
      <c r="C35" s="55" t="s">
        <v>24</v>
      </c>
      <c r="D35" s="55" t="s">
        <v>11</v>
      </c>
      <c r="E35" s="55" t="s">
        <v>86</v>
      </c>
      <c r="F35" s="55" t="s">
        <v>26</v>
      </c>
      <c r="G35" s="55" t="s">
        <v>19</v>
      </c>
      <c r="H35" s="55" t="s">
        <v>7</v>
      </c>
      <c r="I35" s="55" t="s">
        <v>99</v>
      </c>
      <c r="J35" s="31" t="s">
        <v>155</v>
      </c>
      <c r="K35" s="90">
        <f>[1]Доходы!$B$4+[1]Доходы!$B$5</f>
        <v>1586.28</v>
      </c>
      <c r="L35" s="90">
        <f>[1]Доходы!$C$4+[1]Доходы!$C$5</f>
        <v>1269.02</v>
      </c>
      <c r="M35" s="90">
        <f>[1]Доходы!$D$4+[1]Доходы!$D$5</f>
        <v>1269.02</v>
      </c>
    </row>
    <row r="36" spans="1:15" s="17" customFormat="1" ht="25.5" x14ac:dyDescent="0.2">
      <c r="A36" s="55" t="s">
        <v>147</v>
      </c>
      <c r="B36" s="55" t="s">
        <v>218</v>
      </c>
      <c r="C36" s="55" t="s">
        <v>24</v>
      </c>
      <c r="D36" s="55" t="s">
        <v>11</v>
      </c>
      <c r="E36" s="55" t="s">
        <v>89</v>
      </c>
      <c r="F36" s="55" t="s">
        <v>5</v>
      </c>
      <c r="G36" s="55" t="s">
        <v>6</v>
      </c>
      <c r="H36" s="55" t="s">
        <v>7</v>
      </c>
      <c r="I36" s="55" t="s">
        <v>99</v>
      </c>
      <c r="J36" s="31" t="s">
        <v>88</v>
      </c>
      <c r="K36" s="90">
        <f>K37+K40</f>
        <v>136.834</v>
      </c>
      <c r="L36" s="90">
        <f>L37+L40</f>
        <v>142.15600000000001</v>
      </c>
      <c r="M36" s="90">
        <f>M37+M40</f>
        <v>3.3</v>
      </c>
    </row>
    <row r="37" spans="1:15" s="17" customFormat="1" ht="38.25" x14ac:dyDescent="0.2">
      <c r="A37" s="55" t="s">
        <v>89</v>
      </c>
      <c r="B37" s="55" t="s">
        <v>218</v>
      </c>
      <c r="C37" s="55" t="s">
        <v>24</v>
      </c>
      <c r="D37" s="55" t="s">
        <v>11</v>
      </c>
      <c r="E37" s="55" t="s">
        <v>89</v>
      </c>
      <c r="F37" s="55" t="s">
        <v>62</v>
      </c>
      <c r="G37" s="55" t="s">
        <v>6</v>
      </c>
      <c r="H37" s="55" t="s">
        <v>7</v>
      </c>
      <c r="I37" s="55" t="s">
        <v>99</v>
      </c>
      <c r="J37" s="31" t="s">
        <v>144</v>
      </c>
      <c r="K37" s="90">
        <f t="shared" ref="K37:M38" si="4">K38</f>
        <v>3.3</v>
      </c>
      <c r="L37" s="90">
        <f t="shared" si="4"/>
        <v>3.3</v>
      </c>
      <c r="M37" s="90">
        <f t="shared" si="4"/>
        <v>3.3</v>
      </c>
      <c r="N37" s="16"/>
      <c r="O37" s="16"/>
    </row>
    <row r="38" spans="1:15" s="17" customFormat="1" ht="38.25" x14ac:dyDescent="0.2">
      <c r="A38" s="55" t="s">
        <v>136</v>
      </c>
      <c r="B38" s="55" t="s">
        <v>218</v>
      </c>
      <c r="C38" s="55" t="s">
        <v>24</v>
      </c>
      <c r="D38" s="55" t="s">
        <v>11</v>
      </c>
      <c r="E38" s="55" t="s">
        <v>89</v>
      </c>
      <c r="F38" s="55" t="s">
        <v>62</v>
      </c>
      <c r="G38" s="55" t="s">
        <v>19</v>
      </c>
      <c r="H38" s="55" t="s">
        <v>7</v>
      </c>
      <c r="I38" s="55" t="s">
        <v>99</v>
      </c>
      <c r="J38" s="31" t="s">
        <v>175</v>
      </c>
      <c r="K38" s="90">
        <f t="shared" si="4"/>
        <v>3.3</v>
      </c>
      <c r="L38" s="90">
        <f t="shared" si="4"/>
        <v>3.3</v>
      </c>
      <c r="M38" s="90">
        <f t="shared" si="4"/>
        <v>3.3</v>
      </c>
    </row>
    <row r="39" spans="1:15" s="17" customFormat="1" ht="51" x14ac:dyDescent="0.2">
      <c r="A39" s="55" t="s">
        <v>137</v>
      </c>
      <c r="B39" s="55" t="s">
        <v>218</v>
      </c>
      <c r="C39" s="55" t="s">
        <v>24</v>
      </c>
      <c r="D39" s="55" t="s">
        <v>11</v>
      </c>
      <c r="E39" s="55" t="s">
        <v>89</v>
      </c>
      <c r="F39" s="55" t="s">
        <v>62</v>
      </c>
      <c r="G39" s="55" t="s">
        <v>19</v>
      </c>
      <c r="H39" s="55" t="s">
        <v>63</v>
      </c>
      <c r="I39" s="55" t="s">
        <v>99</v>
      </c>
      <c r="J39" s="31" t="s">
        <v>176</v>
      </c>
      <c r="K39" s="90">
        <f>[1]Доходы!$B$8</f>
        <v>3.3</v>
      </c>
      <c r="L39" s="90">
        <f>[1]Доходы!$C$8</f>
        <v>3.3</v>
      </c>
      <c r="M39" s="90">
        <f>[1]Доходы!$D$8</f>
        <v>3.3</v>
      </c>
    </row>
    <row r="40" spans="1:15" s="17" customFormat="1" ht="38.25" x14ac:dyDescent="0.2">
      <c r="A40" s="55" t="s">
        <v>138</v>
      </c>
      <c r="B40" s="55" t="s">
        <v>218</v>
      </c>
      <c r="C40" s="55" t="s">
        <v>24</v>
      </c>
      <c r="D40" s="55" t="s">
        <v>11</v>
      </c>
      <c r="E40" s="55" t="s">
        <v>148</v>
      </c>
      <c r="F40" s="55" t="s">
        <v>223</v>
      </c>
      <c r="G40" s="55" t="s">
        <v>6</v>
      </c>
      <c r="H40" s="55" t="s">
        <v>7</v>
      </c>
      <c r="I40" s="55" t="s">
        <v>99</v>
      </c>
      <c r="J40" s="31" t="s">
        <v>224</v>
      </c>
      <c r="K40" s="90">
        <f>K41</f>
        <v>133.53399999999999</v>
      </c>
      <c r="L40" s="90">
        <f>L41</f>
        <v>138.85599999999999</v>
      </c>
      <c r="M40" s="90">
        <f>M41</f>
        <v>0</v>
      </c>
    </row>
    <row r="41" spans="1:15" s="17" customFormat="1" ht="51" x14ac:dyDescent="0.2">
      <c r="A41" s="55" t="s">
        <v>139</v>
      </c>
      <c r="B41" s="55" t="s">
        <v>218</v>
      </c>
      <c r="C41" s="55" t="s">
        <v>24</v>
      </c>
      <c r="D41" s="55" t="s">
        <v>11</v>
      </c>
      <c r="E41" s="55" t="s">
        <v>148</v>
      </c>
      <c r="F41" s="55" t="s">
        <v>223</v>
      </c>
      <c r="G41" s="55" t="s">
        <v>19</v>
      </c>
      <c r="H41" s="55" t="s">
        <v>7</v>
      </c>
      <c r="I41" s="55" t="s">
        <v>99</v>
      </c>
      <c r="J41" s="31" t="s">
        <v>225</v>
      </c>
      <c r="K41" s="90">
        <f>[1]Доходы!$B$7</f>
        <v>133.53399999999999</v>
      </c>
      <c r="L41" s="90">
        <f>[1]Доходы!$C$7</f>
        <v>138.85599999999999</v>
      </c>
      <c r="M41" s="90">
        <f>[1]Доходы!$D$7</f>
        <v>0</v>
      </c>
    </row>
    <row r="42" spans="1:15" s="17" customFormat="1" ht="12.75" x14ac:dyDescent="0.2">
      <c r="A42" s="55" t="s">
        <v>148</v>
      </c>
      <c r="B42" s="55" t="s">
        <v>218</v>
      </c>
      <c r="C42" s="55" t="s">
        <v>24</v>
      </c>
      <c r="D42" s="55" t="s">
        <v>11</v>
      </c>
      <c r="E42" s="55" t="s">
        <v>141</v>
      </c>
      <c r="F42" s="55" t="s">
        <v>5</v>
      </c>
      <c r="G42" s="55" t="s">
        <v>6</v>
      </c>
      <c r="H42" s="55" t="s">
        <v>7</v>
      </c>
      <c r="I42" s="55" t="s">
        <v>99</v>
      </c>
      <c r="J42" s="31" t="s">
        <v>92</v>
      </c>
      <c r="K42" s="90">
        <f t="shared" ref="K42:M43" si="5">K43</f>
        <v>6238.36</v>
      </c>
      <c r="L42" s="90">
        <f t="shared" si="5"/>
        <v>4818.29</v>
      </c>
      <c r="M42" s="90">
        <f t="shared" si="5"/>
        <v>4818.29</v>
      </c>
    </row>
    <row r="43" spans="1:15" s="17" customFormat="1" ht="25.5" x14ac:dyDescent="0.2">
      <c r="A43" s="55" t="s">
        <v>149</v>
      </c>
      <c r="B43" s="55" t="s">
        <v>218</v>
      </c>
      <c r="C43" s="55" t="s">
        <v>24</v>
      </c>
      <c r="D43" s="55" t="s">
        <v>11</v>
      </c>
      <c r="E43" s="55" t="s">
        <v>94</v>
      </c>
      <c r="F43" s="55" t="s">
        <v>70</v>
      </c>
      <c r="G43" s="55" t="s">
        <v>6</v>
      </c>
      <c r="H43" s="55" t="s">
        <v>7</v>
      </c>
      <c r="I43" s="55" t="s">
        <v>99</v>
      </c>
      <c r="J43" s="31" t="s">
        <v>156</v>
      </c>
      <c r="K43" s="90">
        <f t="shared" si="5"/>
        <v>6238.36</v>
      </c>
      <c r="L43" s="90">
        <f t="shared" si="5"/>
        <v>4818.29</v>
      </c>
      <c r="M43" s="90">
        <f t="shared" si="5"/>
        <v>4818.29</v>
      </c>
    </row>
    <row r="44" spans="1:15" s="17" customFormat="1" ht="25.5" x14ac:dyDescent="0.2">
      <c r="A44" s="55" t="s">
        <v>150</v>
      </c>
      <c r="B44" s="55" t="s">
        <v>218</v>
      </c>
      <c r="C44" s="55" t="s">
        <v>24</v>
      </c>
      <c r="D44" s="55" t="s">
        <v>11</v>
      </c>
      <c r="E44" s="55" t="s">
        <v>94</v>
      </c>
      <c r="F44" s="55" t="s">
        <v>70</v>
      </c>
      <c r="G44" s="55" t="s">
        <v>19</v>
      </c>
      <c r="H44" s="55" t="s">
        <v>7</v>
      </c>
      <c r="I44" s="55" t="s">
        <v>99</v>
      </c>
      <c r="J44" s="31" t="s">
        <v>157</v>
      </c>
      <c r="K44" s="90">
        <f>K45+K46</f>
        <v>6238.36</v>
      </c>
      <c r="L44" s="90">
        <f>L45+L46</f>
        <v>4818.29</v>
      </c>
      <c r="M44" s="90">
        <f>M45+M46</f>
        <v>4818.29</v>
      </c>
    </row>
    <row r="45" spans="1:15" s="17" customFormat="1" ht="38.25" x14ac:dyDescent="0.2">
      <c r="A45" s="55" t="s">
        <v>151</v>
      </c>
      <c r="B45" s="55" t="s">
        <v>218</v>
      </c>
      <c r="C45" s="55" t="s">
        <v>24</v>
      </c>
      <c r="D45" s="55" t="s">
        <v>11</v>
      </c>
      <c r="E45" s="55" t="s">
        <v>94</v>
      </c>
      <c r="F45" s="55" t="s">
        <v>70</v>
      </c>
      <c r="G45" s="55" t="s">
        <v>19</v>
      </c>
      <c r="H45" s="55" t="s">
        <v>180</v>
      </c>
      <c r="I45" s="55" t="s">
        <v>99</v>
      </c>
      <c r="J45" s="31" t="s">
        <v>226</v>
      </c>
      <c r="K45" s="90">
        <f>[1]Доходы!$B$9</f>
        <v>215.5</v>
      </c>
      <c r="L45" s="90">
        <f>[1]Доходы!$C$9</f>
        <v>0</v>
      </c>
      <c r="M45" s="90">
        <f>[1]Доходы!$D$9</f>
        <v>0</v>
      </c>
      <c r="N45" s="16"/>
      <c r="O45" s="16"/>
    </row>
    <row r="46" spans="1:15" s="17" customFormat="1" ht="38.25" x14ac:dyDescent="0.2">
      <c r="A46" s="55" t="s">
        <v>140</v>
      </c>
      <c r="B46" s="55" t="s">
        <v>218</v>
      </c>
      <c r="C46" s="55" t="s">
        <v>24</v>
      </c>
      <c r="D46" s="55" t="s">
        <v>11</v>
      </c>
      <c r="E46" s="55" t="s">
        <v>94</v>
      </c>
      <c r="F46" s="55" t="s">
        <v>70</v>
      </c>
      <c r="G46" s="55" t="s">
        <v>19</v>
      </c>
      <c r="H46" s="55" t="s">
        <v>95</v>
      </c>
      <c r="I46" s="55" t="s">
        <v>99</v>
      </c>
      <c r="J46" s="31" t="s">
        <v>227</v>
      </c>
      <c r="K46" s="90">
        <f>[1]Доходы!$B$6</f>
        <v>6022.86</v>
      </c>
      <c r="L46" s="90">
        <f>[1]Доходы!$C$6</f>
        <v>4818.29</v>
      </c>
      <c r="M46" s="90">
        <f>[1]Доходы!$D$6</f>
        <v>4818.29</v>
      </c>
    </row>
    <row r="47" spans="1:15" x14ac:dyDescent="0.25">
      <c r="A47" s="115" t="s">
        <v>229</v>
      </c>
      <c r="B47" s="116"/>
      <c r="C47" s="116"/>
      <c r="D47" s="116"/>
      <c r="E47" s="116"/>
      <c r="F47" s="116"/>
      <c r="G47" s="116"/>
      <c r="H47" s="116"/>
      <c r="I47" s="116"/>
      <c r="J47" s="117"/>
      <c r="K47" s="89">
        <f>K8+K31</f>
        <v>8453.7739999999994</v>
      </c>
      <c r="L47" s="89">
        <f>L8+L31</f>
        <v>6717.9660000000003</v>
      </c>
      <c r="M47" s="89">
        <f>M8+M31</f>
        <v>6586.9100000000008</v>
      </c>
    </row>
    <row r="48" spans="1:15" x14ac:dyDescent="0.25">
      <c r="A48" s="20"/>
      <c r="B48" s="21"/>
      <c r="C48" s="21"/>
      <c r="D48" s="21"/>
      <c r="E48" s="21"/>
      <c r="F48" s="21"/>
      <c r="G48" s="21"/>
      <c r="H48" s="21"/>
      <c r="I48" s="21"/>
      <c r="J48" s="21"/>
      <c r="K48" s="20"/>
      <c r="L48" s="20"/>
      <c r="M48" s="20"/>
    </row>
    <row r="49" spans="1:13" x14ac:dyDescent="0.25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0"/>
      <c r="L49" s="20"/>
      <c r="M49" s="20"/>
    </row>
    <row r="50" spans="1:13" x14ac:dyDescent="0.25">
      <c r="B50"/>
      <c r="C50" s="22"/>
      <c r="D50" s="23"/>
      <c r="E50" s="23"/>
      <c r="F50" s="23"/>
      <c r="G50" s="23"/>
      <c r="H50" s="23"/>
      <c r="I50" s="23"/>
      <c r="J50" s="23"/>
      <c r="K50" s="24"/>
      <c r="L50"/>
      <c r="M50"/>
    </row>
    <row r="51" spans="1:13" x14ac:dyDescent="0.25">
      <c r="B51"/>
      <c r="C51" s="22"/>
      <c r="D51" s="22"/>
      <c r="E51" s="22"/>
      <c r="F51" s="22"/>
      <c r="G51" s="22"/>
      <c r="H51" s="22"/>
      <c r="I51" s="22"/>
      <c r="J51" s="22"/>
      <c r="K51" s="24"/>
      <c r="L51"/>
      <c r="M51"/>
    </row>
    <row r="52" spans="1:13" x14ac:dyDescent="0.25">
      <c r="B52"/>
      <c r="C52" s="22"/>
      <c r="D52" s="22"/>
      <c r="E52" s="22"/>
      <c r="F52" s="22"/>
      <c r="G52" s="22"/>
      <c r="H52" s="22"/>
      <c r="I52" s="22"/>
      <c r="J52" s="22"/>
      <c r="K52" s="25"/>
      <c r="L52"/>
      <c r="M52"/>
    </row>
  </sheetData>
  <mergeCells count="11">
    <mergeCell ref="L1:M1"/>
    <mergeCell ref="J2:M2"/>
    <mergeCell ref="A3:M3"/>
    <mergeCell ref="A47:J47"/>
    <mergeCell ref="L4:M4"/>
    <mergeCell ref="A5:A6"/>
    <mergeCell ref="B5:I5"/>
    <mergeCell ref="J5:J6"/>
    <mergeCell ref="K5:K6"/>
    <mergeCell ref="L5:L6"/>
    <mergeCell ref="M5:M6"/>
  </mergeCells>
  <phoneticPr fontId="1" type="noConversion"/>
  <pageMargins left="0.74803149606299213" right="0.37" top="0.55118110236220474" bottom="0.70866141732283472" header="0.31496062992125984" footer="0.51181102362204722"/>
  <pageSetup paperSize="9" scale="7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8"/>
  <sheetViews>
    <sheetView zoomScale="120" zoomScaleNormal="120" workbookViewId="0">
      <selection activeCell="B8" sqref="B8"/>
    </sheetView>
  </sheetViews>
  <sheetFormatPr defaultRowHeight="12.75" x14ac:dyDescent="0.2"/>
  <cols>
    <col min="1" max="1" width="7.28515625" customWidth="1"/>
    <col min="2" max="2" width="50.42578125" style="9" customWidth="1"/>
    <col min="3" max="3" width="8.7109375" customWidth="1"/>
    <col min="5" max="5" width="8.5703125" customWidth="1"/>
    <col min="6" max="6" width="9.7109375" customWidth="1"/>
  </cols>
  <sheetData>
    <row r="1" spans="1:10" ht="21" customHeight="1" x14ac:dyDescent="0.2">
      <c r="A1" s="17"/>
      <c r="B1" s="58"/>
      <c r="C1" s="17"/>
      <c r="D1" s="104" t="s">
        <v>231</v>
      </c>
      <c r="E1" s="104"/>
      <c r="F1" s="104"/>
      <c r="J1" s="8"/>
    </row>
    <row r="2" spans="1:10" ht="57" customHeight="1" x14ac:dyDescent="0.2">
      <c r="A2" s="20"/>
      <c r="B2" s="131" t="s">
        <v>331</v>
      </c>
      <c r="C2" s="105"/>
      <c r="D2" s="105"/>
      <c r="E2" s="105"/>
      <c r="F2" s="105"/>
    </row>
    <row r="3" spans="1:10" ht="48.75" customHeight="1" x14ac:dyDescent="0.2">
      <c r="A3" s="106" t="s">
        <v>235</v>
      </c>
      <c r="B3" s="106"/>
      <c r="C3" s="106"/>
      <c r="D3" s="106"/>
      <c r="E3" s="106"/>
      <c r="F3" s="106"/>
    </row>
    <row r="4" spans="1:10" x14ac:dyDescent="0.2">
      <c r="A4" s="20"/>
      <c r="B4" s="63"/>
      <c r="C4" s="20"/>
      <c r="D4" s="20"/>
      <c r="E4" s="132" t="s">
        <v>232</v>
      </c>
      <c r="F4" s="132"/>
    </row>
    <row r="5" spans="1:10" x14ac:dyDescent="0.2">
      <c r="A5" s="127" t="s">
        <v>82</v>
      </c>
      <c r="B5" s="124" t="s">
        <v>233</v>
      </c>
      <c r="C5" s="127" t="s">
        <v>83</v>
      </c>
      <c r="D5" s="127" t="s">
        <v>158</v>
      </c>
      <c r="E5" s="127" t="s">
        <v>183</v>
      </c>
      <c r="F5" s="127" t="s">
        <v>234</v>
      </c>
    </row>
    <row r="6" spans="1:10" x14ac:dyDescent="0.2">
      <c r="A6" s="128"/>
      <c r="B6" s="130"/>
      <c r="C6" s="128"/>
      <c r="D6" s="128"/>
      <c r="E6" s="128"/>
      <c r="F6" s="128"/>
    </row>
    <row r="7" spans="1:10" x14ac:dyDescent="0.2">
      <c r="A7" s="129"/>
      <c r="B7" s="125"/>
      <c r="C7" s="129"/>
      <c r="D7" s="129"/>
      <c r="E7" s="129"/>
      <c r="F7" s="129"/>
    </row>
    <row r="8" spans="1:10" x14ac:dyDescent="0.2">
      <c r="A8" s="39"/>
      <c r="B8" s="65">
        <v>1</v>
      </c>
      <c r="C8" s="39">
        <v>2</v>
      </c>
      <c r="D8" s="39">
        <v>3</v>
      </c>
      <c r="E8" s="39">
        <v>4</v>
      </c>
      <c r="F8" s="39">
        <v>5</v>
      </c>
    </row>
    <row r="9" spans="1:10" x14ac:dyDescent="0.2">
      <c r="A9" s="66">
        <v>1</v>
      </c>
      <c r="B9" s="91" t="s">
        <v>236</v>
      </c>
      <c r="C9" s="92" t="s">
        <v>61</v>
      </c>
      <c r="D9" s="93">
        <f>D10+D11+D12+D13</f>
        <v>3154.3860572800004</v>
      </c>
      <c r="E9" s="93">
        <f>E10+E11+E12+E13</f>
        <v>3154.3860572800004</v>
      </c>
      <c r="F9" s="93">
        <f>F10+F11+F12+F13</f>
        <v>3154.3860572800004</v>
      </c>
    </row>
    <row r="10" spans="1:10" ht="25.5" x14ac:dyDescent="0.2">
      <c r="A10" s="67">
        <v>2</v>
      </c>
      <c r="B10" s="94" t="s">
        <v>237</v>
      </c>
      <c r="C10" s="95" t="s">
        <v>40</v>
      </c>
      <c r="D10" s="96">
        <f>'[1]Расходы непрограмные'!$E$4/1000</f>
        <v>1085.3305344</v>
      </c>
      <c r="E10" s="96">
        <f>'[1]Расходы непрограмные'!$E$4/1000</f>
        <v>1085.3305344</v>
      </c>
      <c r="F10" s="96">
        <f>'[1]Расходы непрограмные'!$E$4/1000</f>
        <v>1085.3305344</v>
      </c>
    </row>
    <row r="11" spans="1:10" ht="38.25" x14ac:dyDescent="0.2">
      <c r="A11" s="68">
        <v>3</v>
      </c>
      <c r="B11" s="94" t="s">
        <v>238</v>
      </c>
      <c r="C11" s="95" t="s">
        <v>41</v>
      </c>
      <c r="D11" s="96">
        <f>'[1]Расходы непрограмные'!$E$17/1000</f>
        <v>2064.7555228800002</v>
      </c>
      <c r="E11" s="96">
        <f>'[1]Расходы непрограмные'!$E$17/1000</f>
        <v>2064.7555228800002</v>
      </c>
      <c r="F11" s="96">
        <f>'[1]Расходы непрограмные'!$E$17/1000</f>
        <v>2064.7555228800002</v>
      </c>
    </row>
    <row r="12" spans="1:10" x14ac:dyDescent="0.2">
      <c r="A12" s="66">
        <v>4</v>
      </c>
      <c r="B12" s="94" t="s">
        <v>29</v>
      </c>
      <c r="C12" s="95" t="s">
        <v>52</v>
      </c>
      <c r="D12" s="96">
        <f>'[1]Расходы непрограмные'!$E$19/1000</f>
        <v>1</v>
      </c>
      <c r="E12" s="96">
        <f>'[1]Расходы непрограмные'!$E$19/1000</f>
        <v>1</v>
      </c>
      <c r="F12" s="96">
        <f>'[1]Расходы непрограмные'!$E$19/1000</f>
        <v>1</v>
      </c>
    </row>
    <row r="13" spans="1:10" x14ac:dyDescent="0.2">
      <c r="A13" s="67">
        <v>5</v>
      </c>
      <c r="B13" s="94" t="s">
        <v>27</v>
      </c>
      <c r="C13" s="95" t="s">
        <v>44</v>
      </c>
      <c r="D13" s="96">
        <f>'[1]Расходы непрограмные'!$E$23/1000</f>
        <v>3.3</v>
      </c>
      <c r="E13" s="96">
        <f>'[1]Расходы непрограмные'!$E$23/1000</f>
        <v>3.3</v>
      </c>
      <c r="F13" s="96">
        <f>'[1]Расходы непрограмные'!$E$23/1000</f>
        <v>3.3</v>
      </c>
    </row>
    <row r="14" spans="1:10" x14ac:dyDescent="0.2">
      <c r="A14" s="68">
        <v>6</v>
      </c>
      <c r="B14" s="56" t="s">
        <v>239</v>
      </c>
      <c r="C14" s="97" t="s">
        <v>250</v>
      </c>
      <c r="D14" s="93">
        <f>D15</f>
        <v>133.533998</v>
      </c>
      <c r="E14" s="93">
        <f>E15</f>
        <v>138.85599999999999</v>
      </c>
      <c r="F14" s="93">
        <f>F15</f>
        <v>0</v>
      </c>
      <c r="H14" s="1"/>
    </row>
    <row r="15" spans="1:10" x14ac:dyDescent="0.2">
      <c r="A15" s="66">
        <v>7</v>
      </c>
      <c r="B15" s="31" t="s">
        <v>240</v>
      </c>
      <c r="C15" s="98" t="s">
        <v>251</v>
      </c>
      <c r="D15" s="96">
        <f>'[1]Расходы непрограмные'!$E$28/1000</f>
        <v>133.533998</v>
      </c>
      <c r="E15" s="96">
        <f>'[1]Расходы непрограмные'!$AF$28/1000</f>
        <v>138.85599999999999</v>
      </c>
      <c r="F15" s="96">
        <v>0</v>
      </c>
      <c r="H15" s="1"/>
    </row>
    <row r="16" spans="1:10" ht="25.5" x14ac:dyDescent="0.2">
      <c r="A16" s="67">
        <v>8</v>
      </c>
      <c r="B16" s="56" t="s">
        <v>241</v>
      </c>
      <c r="C16" s="97" t="s">
        <v>48</v>
      </c>
      <c r="D16" s="93">
        <f>D17+D18</f>
        <v>6</v>
      </c>
      <c r="E16" s="93">
        <f>E17+E18</f>
        <v>6</v>
      </c>
      <c r="F16" s="93">
        <f>F17+F18</f>
        <v>6</v>
      </c>
      <c r="H16" s="1"/>
    </row>
    <row r="17" spans="1:9" ht="38.25" x14ac:dyDescent="0.2">
      <c r="A17" s="68">
        <v>9</v>
      </c>
      <c r="B17" s="31" t="s">
        <v>145</v>
      </c>
      <c r="C17" s="98" t="s">
        <v>49</v>
      </c>
      <c r="D17" s="96">
        <f>'[1]Расходы програмные'!$E$8/1000</f>
        <v>5</v>
      </c>
      <c r="E17" s="96">
        <f>'[1]Расходы програмные'!$F$8/1000</f>
        <v>5</v>
      </c>
      <c r="F17" s="96">
        <f>'[1]Расходы програмные'!$G$8/1000</f>
        <v>5</v>
      </c>
      <c r="H17" s="1"/>
    </row>
    <row r="18" spans="1:9" ht="25.5" x14ac:dyDescent="0.2">
      <c r="A18" s="66">
        <v>10</v>
      </c>
      <c r="B18" s="31" t="s">
        <v>184</v>
      </c>
      <c r="C18" s="98" t="s">
        <v>182</v>
      </c>
      <c r="D18" s="96">
        <f>'[1]Расходы програмные'!$E$7/1000</f>
        <v>1</v>
      </c>
      <c r="E18" s="96">
        <f>'[1]Расходы програмные'!$F$7/1000</f>
        <v>1</v>
      </c>
      <c r="F18" s="96">
        <f>'[1]Расходы програмные'!$G$7/1000</f>
        <v>1</v>
      </c>
      <c r="H18" s="1"/>
    </row>
    <row r="19" spans="1:9" x14ac:dyDescent="0.2">
      <c r="A19" s="67">
        <v>11</v>
      </c>
      <c r="B19" s="56" t="s">
        <v>242</v>
      </c>
      <c r="C19" s="97" t="s">
        <v>50</v>
      </c>
      <c r="D19" s="93">
        <f>D20</f>
        <v>448.7</v>
      </c>
      <c r="E19" s="93">
        <f>E20</f>
        <v>223.8</v>
      </c>
      <c r="F19" s="93">
        <f>F20</f>
        <v>226.1</v>
      </c>
      <c r="H19" s="1"/>
    </row>
    <row r="20" spans="1:9" s="32" customFormat="1" x14ac:dyDescent="0.2">
      <c r="A20" s="68">
        <v>12</v>
      </c>
      <c r="B20" s="31" t="s">
        <v>53</v>
      </c>
      <c r="C20" s="98" t="s">
        <v>51</v>
      </c>
      <c r="D20" s="96">
        <f>'[1]Расходы програмные'!$E$6/1000</f>
        <v>448.7</v>
      </c>
      <c r="E20" s="96">
        <f>'[1]Расходы програмные'!$F$6/1000</f>
        <v>223.8</v>
      </c>
      <c r="F20" s="96">
        <f>'[1]Расходы програмные'!$G$6/1000</f>
        <v>226.1</v>
      </c>
      <c r="H20" s="38"/>
    </row>
    <row r="21" spans="1:9" x14ac:dyDescent="0.2">
      <c r="A21" s="66">
        <v>13</v>
      </c>
      <c r="B21" s="56" t="s">
        <v>243</v>
      </c>
      <c r="C21" s="97" t="s">
        <v>57</v>
      </c>
      <c r="D21" s="93">
        <f>D22</f>
        <v>1223.1139300000002</v>
      </c>
      <c r="E21" s="93">
        <f>E22</f>
        <v>1223.1139300000002</v>
      </c>
      <c r="F21" s="93">
        <f>F22</f>
        <v>1223.1139300000002</v>
      </c>
      <c r="H21" s="1"/>
    </row>
    <row r="22" spans="1:9" x14ac:dyDescent="0.2">
      <c r="A22" s="67">
        <v>14</v>
      </c>
      <c r="B22" s="31" t="s">
        <v>3</v>
      </c>
      <c r="C22" s="98" t="s">
        <v>60</v>
      </c>
      <c r="D22" s="96">
        <f>'[1]Расходы програмные'!$E$21/1000</f>
        <v>1223.1139300000002</v>
      </c>
      <c r="E22" s="96">
        <f>'[1]Расходы програмные'!$F$21/1000</f>
        <v>1223.1139300000002</v>
      </c>
      <c r="F22" s="96">
        <f>'[1]Расходы програмные'!$G$21/1000</f>
        <v>1223.1139300000002</v>
      </c>
    </row>
    <row r="23" spans="1:9" x14ac:dyDescent="0.2">
      <c r="A23" s="68">
        <v>15</v>
      </c>
      <c r="B23" s="56" t="s">
        <v>254</v>
      </c>
      <c r="C23" s="97" t="s">
        <v>252</v>
      </c>
      <c r="D23" s="99">
        <f>D24</f>
        <v>5.5</v>
      </c>
      <c r="E23" s="99">
        <f>E24</f>
        <v>5.5</v>
      </c>
      <c r="F23" s="99">
        <f>F24</f>
        <v>5.5</v>
      </c>
      <c r="H23" s="7"/>
      <c r="I23" s="7"/>
    </row>
    <row r="24" spans="1:9" x14ac:dyDescent="0.2">
      <c r="A24" s="66">
        <v>16</v>
      </c>
      <c r="B24" s="31" t="s">
        <v>245</v>
      </c>
      <c r="C24" s="98" t="s">
        <v>253</v>
      </c>
      <c r="D24" s="100">
        <f>[1]Свод!$B$7/1000</f>
        <v>5.5</v>
      </c>
      <c r="E24" s="100">
        <f>[1]Свод!$C$7/1000</f>
        <v>5.5</v>
      </c>
      <c r="F24" s="100">
        <f>[1]Свод!$D$7/1000</f>
        <v>5.5</v>
      </c>
      <c r="H24" s="5"/>
    </row>
    <row r="25" spans="1:9" x14ac:dyDescent="0.2">
      <c r="A25" s="67">
        <v>17</v>
      </c>
      <c r="B25" s="56" t="s">
        <v>246</v>
      </c>
      <c r="C25" s="97" t="s">
        <v>54</v>
      </c>
      <c r="D25" s="101">
        <f>D26</f>
        <v>3316.44</v>
      </c>
      <c r="E25" s="101">
        <f>E26</f>
        <v>1647.6994999999999</v>
      </c>
      <c r="F25" s="101">
        <f>F26</f>
        <v>1475.30422</v>
      </c>
      <c r="H25" s="5"/>
    </row>
    <row r="26" spans="1:9" x14ac:dyDescent="0.2">
      <c r="A26" s="68">
        <v>18</v>
      </c>
      <c r="B26" s="31" t="s">
        <v>4</v>
      </c>
      <c r="C26" s="98" t="s">
        <v>55</v>
      </c>
      <c r="D26" s="96">
        <f>[1]Свод!$B$8/1000</f>
        <v>3316.44</v>
      </c>
      <c r="E26" s="96">
        <f>[1]Свод!$C$8/1000</f>
        <v>1647.6994999999999</v>
      </c>
      <c r="F26" s="96">
        <f>[1]Свод!$D$8/1000</f>
        <v>1475.30422</v>
      </c>
      <c r="H26" s="5"/>
    </row>
    <row r="27" spans="1:9" x14ac:dyDescent="0.2">
      <c r="A27" s="66">
        <v>19</v>
      </c>
      <c r="B27" s="69" t="s">
        <v>247</v>
      </c>
      <c r="C27" s="97" t="s">
        <v>30</v>
      </c>
      <c r="D27" s="93">
        <f>D28</f>
        <v>150</v>
      </c>
      <c r="E27" s="93">
        <f>E28</f>
        <v>150</v>
      </c>
      <c r="F27" s="93">
        <f>F28</f>
        <v>150</v>
      </c>
      <c r="H27" s="5"/>
    </row>
    <row r="28" spans="1:9" x14ac:dyDescent="0.2">
      <c r="A28" s="67">
        <v>20</v>
      </c>
      <c r="B28" s="31" t="s">
        <v>248</v>
      </c>
      <c r="C28" s="98" t="s">
        <v>45</v>
      </c>
      <c r="D28" s="96">
        <f>[1]Свод!$B$9/1000</f>
        <v>150</v>
      </c>
      <c r="E28" s="96">
        <f>[1]Свод!$C$9/1000</f>
        <v>150</v>
      </c>
      <c r="F28" s="96">
        <f>[1]Свод!$D$9/1000</f>
        <v>150</v>
      </c>
      <c r="H28" s="5"/>
    </row>
    <row r="29" spans="1:9" ht="38.25" x14ac:dyDescent="0.2">
      <c r="A29" s="68">
        <v>21</v>
      </c>
      <c r="B29" s="56" t="s">
        <v>249</v>
      </c>
      <c r="C29" s="97" t="s">
        <v>66</v>
      </c>
      <c r="D29" s="93">
        <f>D30</f>
        <v>16.100000000000001</v>
      </c>
      <c r="E29" s="93">
        <f>E30</f>
        <v>0</v>
      </c>
      <c r="F29" s="93">
        <f>[1]Свод!$D$10/1000</f>
        <v>0</v>
      </c>
      <c r="H29" s="5"/>
    </row>
    <row r="30" spans="1:9" x14ac:dyDescent="0.2">
      <c r="A30" s="66">
        <v>22</v>
      </c>
      <c r="B30" s="94" t="s">
        <v>100</v>
      </c>
      <c r="C30" s="98" t="s">
        <v>67</v>
      </c>
      <c r="D30" s="96">
        <f>[1]Свод!$B$10/1000</f>
        <v>16.100000000000001</v>
      </c>
      <c r="E30" s="96">
        <f>[1]Свод!$C$10/1000</f>
        <v>0</v>
      </c>
      <c r="F30" s="96">
        <v>0</v>
      </c>
      <c r="H30" s="5"/>
    </row>
    <row r="31" spans="1:9" x14ac:dyDescent="0.2">
      <c r="A31" s="67">
        <v>23</v>
      </c>
      <c r="B31" s="56" t="s">
        <v>178</v>
      </c>
      <c r="C31" s="97"/>
      <c r="D31" s="93"/>
      <c r="E31" s="93">
        <f>[1]Свод!$C$12/1000</f>
        <v>168.61051282051358</v>
      </c>
      <c r="F31" s="93">
        <f>[1]Свод!$D$12/1000</f>
        <v>346.50578947368376</v>
      </c>
      <c r="H31" s="5"/>
    </row>
    <row r="32" spans="1:9" x14ac:dyDescent="0.2">
      <c r="A32" s="68"/>
      <c r="B32" s="33" t="s">
        <v>0</v>
      </c>
      <c r="C32" s="97"/>
      <c r="D32" s="93">
        <f>D9+D14+D16+D19+D21+D23+D25+D27+D29</f>
        <v>8453.7739852800005</v>
      </c>
      <c r="E32" s="93">
        <f>E9+E14+E16+E19+E21+E23+E25+E27+E29+E31</f>
        <v>6717.9660001005141</v>
      </c>
      <c r="F32" s="93">
        <f>F9+F14+F16+F19+F21+F23+F25+F27+F29+F31</f>
        <v>6586.909996753684</v>
      </c>
      <c r="H32" s="5"/>
    </row>
    <row r="33" spans="1:6" x14ac:dyDescent="0.2">
      <c r="A33" s="2"/>
      <c r="B33" s="10"/>
      <c r="C33" s="3"/>
      <c r="D33" s="4"/>
      <c r="E33" s="1"/>
      <c r="F33" s="5"/>
    </row>
    <row r="34" spans="1:6" x14ac:dyDescent="0.2">
      <c r="A34" s="1"/>
      <c r="B34" s="10"/>
      <c r="C34" s="3"/>
      <c r="D34" s="6"/>
      <c r="E34" s="1"/>
      <c r="F34" s="5"/>
    </row>
    <row r="35" spans="1:6" x14ac:dyDescent="0.2">
      <c r="A35" s="1"/>
      <c r="B35" s="10"/>
      <c r="C35" s="1"/>
      <c r="D35" s="11"/>
      <c r="E35" s="11"/>
      <c r="F35" s="11"/>
    </row>
    <row r="36" spans="1:6" x14ac:dyDescent="0.2">
      <c r="A36" s="1"/>
      <c r="B36" s="10"/>
      <c r="C36" s="3"/>
      <c r="D36" s="4"/>
      <c r="E36" s="1"/>
      <c r="F36" s="4"/>
    </row>
    <row r="38" spans="1:6" x14ac:dyDescent="0.2">
      <c r="D38" s="12"/>
      <c r="E38" s="12"/>
      <c r="F38" s="12"/>
    </row>
    <row r="40" spans="1:6" x14ac:dyDescent="0.2">
      <c r="D40" s="12"/>
      <c r="E40" s="12"/>
      <c r="F40" s="12"/>
    </row>
    <row r="43" spans="1:6" x14ac:dyDescent="0.2">
      <c r="D43" s="12"/>
      <c r="E43" s="12"/>
      <c r="F43" s="12"/>
    </row>
    <row r="44" spans="1:6" x14ac:dyDescent="0.2">
      <c r="D44" s="12"/>
      <c r="E44" s="12"/>
      <c r="F44" s="12"/>
    </row>
    <row r="45" spans="1:6" x14ac:dyDescent="0.2">
      <c r="D45" s="12"/>
      <c r="E45" s="12"/>
      <c r="F45" s="12"/>
    </row>
    <row r="47" spans="1:6" x14ac:dyDescent="0.2">
      <c r="D47" s="12"/>
      <c r="E47" s="12"/>
      <c r="F47" s="12"/>
    </row>
    <row r="49" spans="4:6" x14ac:dyDescent="0.2">
      <c r="D49" s="12"/>
      <c r="E49" s="12"/>
      <c r="F49" s="12"/>
    </row>
    <row r="50" spans="4:6" x14ac:dyDescent="0.2">
      <c r="D50" s="12"/>
      <c r="E50" s="12"/>
      <c r="F50" s="12"/>
    </row>
    <row r="58" spans="4:6" x14ac:dyDescent="0.2">
      <c r="D58" s="12"/>
      <c r="E58" s="12"/>
      <c r="F58" s="12"/>
    </row>
  </sheetData>
  <mergeCells count="10">
    <mergeCell ref="A3:F3"/>
    <mergeCell ref="D1:F1"/>
    <mergeCell ref="D5:D7"/>
    <mergeCell ref="E5:E7"/>
    <mergeCell ref="F5:F7"/>
    <mergeCell ref="C5:C7"/>
    <mergeCell ref="B5:B7"/>
    <mergeCell ref="A5:A7"/>
    <mergeCell ref="B2:F2"/>
    <mergeCell ref="E4:F4"/>
  </mergeCells>
  <phoneticPr fontId="1" type="noConversion"/>
  <pageMargins left="0.25" right="0.25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5"/>
  <sheetViews>
    <sheetView zoomScale="110" zoomScaleNormal="110" zoomScaleSheetLayoutView="110" workbookViewId="0">
      <selection activeCell="B2" sqref="B2:I2"/>
    </sheetView>
  </sheetViews>
  <sheetFormatPr defaultRowHeight="12.75" x14ac:dyDescent="0.2"/>
  <cols>
    <col min="1" max="1" width="4.5703125" customWidth="1"/>
    <col min="2" max="2" width="49.28515625" customWidth="1"/>
    <col min="3" max="3" width="6.28515625" customWidth="1"/>
    <col min="4" max="4" width="6" customWidth="1"/>
    <col min="5" max="5" width="10.28515625" customWidth="1"/>
    <col min="6" max="6" width="7.85546875" customWidth="1"/>
    <col min="7" max="7" width="11" customWidth="1"/>
    <col min="9" max="9" width="9.140625" bestFit="1" customWidth="1"/>
  </cols>
  <sheetData>
    <row r="1" spans="1:9" ht="21" customHeight="1" x14ac:dyDescent="0.2">
      <c r="A1" s="17"/>
      <c r="B1" s="17"/>
      <c r="C1" s="17"/>
      <c r="D1" s="104" t="s">
        <v>255</v>
      </c>
      <c r="E1" s="104"/>
      <c r="F1" s="104"/>
      <c r="G1" s="104"/>
      <c r="H1" s="104"/>
      <c r="I1" s="104"/>
    </row>
    <row r="2" spans="1:9" ht="51.75" customHeight="1" x14ac:dyDescent="0.2">
      <c r="A2" s="20"/>
      <c r="B2" s="131" t="s">
        <v>332</v>
      </c>
      <c r="C2" s="131"/>
      <c r="D2" s="131"/>
      <c r="E2" s="131"/>
      <c r="F2" s="131"/>
      <c r="G2" s="131"/>
      <c r="H2" s="131"/>
      <c r="I2" s="131"/>
    </row>
    <row r="3" spans="1:9" ht="33" customHeight="1" x14ac:dyDescent="0.25">
      <c r="A3" s="114" t="s">
        <v>256</v>
      </c>
      <c r="B3" s="114"/>
      <c r="C3" s="114"/>
      <c r="D3" s="114"/>
      <c r="E3" s="114"/>
      <c r="F3" s="114"/>
      <c r="G3" s="114"/>
      <c r="H3" s="114"/>
      <c r="I3" s="114"/>
    </row>
    <row r="4" spans="1:9" x14ac:dyDescent="0.2">
      <c r="A4" s="20"/>
      <c r="B4" s="20"/>
      <c r="C4" s="20"/>
      <c r="D4" s="20"/>
      <c r="E4" s="64"/>
      <c r="F4" s="64"/>
      <c r="G4" s="70"/>
      <c r="H4" s="17"/>
      <c r="I4" s="40" t="s">
        <v>316</v>
      </c>
    </row>
    <row r="5" spans="1:9" ht="12.75" customHeight="1" x14ac:dyDescent="0.2">
      <c r="A5" s="133" t="s">
        <v>82</v>
      </c>
      <c r="B5" s="133" t="s">
        <v>257</v>
      </c>
      <c r="C5" s="133" t="s">
        <v>59</v>
      </c>
      <c r="D5" s="133" t="s">
        <v>83</v>
      </c>
      <c r="E5" s="133" t="s">
        <v>84</v>
      </c>
      <c r="F5" s="133" t="s">
        <v>85</v>
      </c>
      <c r="G5" s="133" t="s">
        <v>158</v>
      </c>
      <c r="H5" s="133" t="s">
        <v>183</v>
      </c>
      <c r="I5" s="133" t="s">
        <v>234</v>
      </c>
    </row>
    <row r="6" spans="1:9" x14ac:dyDescent="0.2">
      <c r="A6" s="133"/>
      <c r="B6" s="133"/>
      <c r="C6" s="133"/>
      <c r="D6" s="133"/>
      <c r="E6" s="133"/>
      <c r="F6" s="133"/>
      <c r="G6" s="133"/>
      <c r="H6" s="133"/>
      <c r="I6" s="133"/>
    </row>
    <row r="7" spans="1:9" x14ac:dyDescent="0.2">
      <c r="A7" s="133"/>
      <c r="B7" s="133"/>
      <c r="C7" s="133"/>
      <c r="D7" s="133"/>
      <c r="E7" s="133"/>
      <c r="F7" s="133"/>
      <c r="G7" s="133"/>
      <c r="H7" s="133"/>
      <c r="I7" s="133"/>
    </row>
    <row r="8" spans="1:9" x14ac:dyDescent="0.2">
      <c r="A8" s="41"/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</row>
    <row r="9" spans="1:9" ht="25.5" x14ac:dyDescent="0.2">
      <c r="A9" s="68">
        <v>1</v>
      </c>
      <c r="B9" s="56" t="s">
        <v>258</v>
      </c>
      <c r="C9" s="71">
        <v>611</v>
      </c>
      <c r="D9" s="71"/>
      <c r="E9" s="71"/>
      <c r="F9" s="71"/>
      <c r="G9" s="77">
        <f>G10+G39+G48+G61+G71+G93+G100+G110+G117</f>
        <v>8453.7739852800005</v>
      </c>
      <c r="H9" s="77">
        <f>H10+H39+H48+H61+H71+H93+H100+H110+H117+H124</f>
        <v>6717.9660001005141</v>
      </c>
      <c r="I9" s="77">
        <f>I10+I39+I48+I61+I71+I93+I100+I110+I117+I124</f>
        <v>6586.909996753684</v>
      </c>
    </row>
    <row r="10" spans="1:9" x14ac:dyDescent="0.2">
      <c r="A10" s="68">
        <v>2</v>
      </c>
      <c r="B10" s="56" t="s">
        <v>1</v>
      </c>
      <c r="C10" s="71">
        <v>611</v>
      </c>
      <c r="D10" s="73" t="s">
        <v>61</v>
      </c>
      <c r="E10" s="73"/>
      <c r="F10" s="73"/>
      <c r="G10" s="77">
        <f>G17+G11+G27+G33</f>
        <v>3154.3860572800004</v>
      </c>
      <c r="H10" s="77">
        <f>H17+H11+H27+H33</f>
        <v>3154.3860572800004</v>
      </c>
      <c r="I10" s="77">
        <f>I17+I11+I27+I33</f>
        <v>3154.3860572800004</v>
      </c>
    </row>
    <row r="11" spans="1:9" ht="38.25" x14ac:dyDescent="0.2">
      <c r="A11" s="68">
        <v>3</v>
      </c>
      <c r="B11" s="56" t="s">
        <v>237</v>
      </c>
      <c r="C11" s="71">
        <v>611</v>
      </c>
      <c r="D11" s="73" t="s">
        <v>40</v>
      </c>
      <c r="E11" s="73"/>
      <c r="F11" s="73"/>
      <c r="G11" s="77">
        <f>G12</f>
        <v>1085.3305344</v>
      </c>
      <c r="H11" s="77">
        <f t="shared" ref="H11:I15" si="0">H12</f>
        <v>1085.3305344</v>
      </c>
      <c r="I11" s="77">
        <f>I12</f>
        <v>1085.3305344</v>
      </c>
    </row>
    <row r="12" spans="1:9" ht="25.5" x14ac:dyDescent="0.2">
      <c r="A12" s="68">
        <v>4</v>
      </c>
      <c r="B12" s="31" t="s">
        <v>64</v>
      </c>
      <c r="C12" s="75">
        <v>611</v>
      </c>
      <c r="D12" s="72" t="s">
        <v>40</v>
      </c>
      <c r="E12" s="72" t="s">
        <v>71</v>
      </c>
      <c r="F12" s="72"/>
      <c r="G12" s="76">
        <f>G13</f>
        <v>1085.3305344</v>
      </c>
      <c r="H12" s="76">
        <f t="shared" si="0"/>
        <v>1085.3305344</v>
      </c>
      <c r="I12" s="76">
        <f t="shared" si="0"/>
        <v>1085.3305344</v>
      </c>
    </row>
    <row r="13" spans="1:9" x14ac:dyDescent="0.2">
      <c r="A13" s="68">
        <v>5</v>
      </c>
      <c r="B13" s="31" t="s">
        <v>259</v>
      </c>
      <c r="C13" s="75">
        <v>611</v>
      </c>
      <c r="D13" s="72" t="s">
        <v>40</v>
      </c>
      <c r="E13" s="72" t="s">
        <v>72</v>
      </c>
      <c r="F13" s="72"/>
      <c r="G13" s="76">
        <f>G14</f>
        <v>1085.3305344</v>
      </c>
      <c r="H13" s="76">
        <f t="shared" si="0"/>
        <v>1085.3305344</v>
      </c>
      <c r="I13" s="76">
        <f t="shared" si="0"/>
        <v>1085.3305344</v>
      </c>
    </row>
    <row r="14" spans="1:9" ht="38.25" x14ac:dyDescent="0.2">
      <c r="A14" s="68">
        <v>6</v>
      </c>
      <c r="B14" s="31" t="s">
        <v>65</v>
      </c>
      <c r="C14" s="75">
        <v>611</v>
      </c>
      <c r="D14" s="72" t="s">
        <v>40</v>
      </c>
      <c r="E14" s="72" t="s">
        <v>260</v>
      </c>
      <c r="F14" s="72"/>
      <c r="G14" s="76">
        <f>G15</f>
        <v>1085.3305344</v>
      </c>
      <c r="H14" s="76">
        <f t="shared" si="0"/>
        <v>1085.3305344</v>
      </c>
      <c r="I14" s="76">
        <f t="shared" si="0"/>
        <v>1085.3305344</v>
      </c>
    </row>
    <row r="15" spans="1:9" ht="63.75" x14ac:dyDescent="0.2">
      <c r="A15" s="68">
        <v>7</v>
      </c>
      <c r="B15" s="31" t="s">
        <v>39</v>
      </c>
      <c r="C15" s="75">
        <v>611</v>
      </c>
      <c r="D15" s="72" t="s">
        <v>40</v>
      </c>
      <c r="E15" s="72" t="s">
        <v>260</v>
      </c>
      <c r="F15" s="72" t="s">
        <v>32</v>
      </c>
      <c r="G15" s="76">
        <f>G16</f>
        <v>1085.3305344</v>
      </c>
      <c r="H15" s="76">
        <f t="shared" si="0"/>
        <v>1085.3305344</v>
      </c>
      <c r="I15" s="76">
        <f t="shared" si="0"/>
        <v>1085.3305344</v>
      </c>
    </row>
    <row r="16" spans="1:9" ht="25.5" x14ac:dyDescent="0.2">
      <c r="A16" s="68">
        <v>8</v>
      </c>
      <c r="B16" s="31" t="s">
        <v>58</v>
      </c>
      <c r="C16" s="75">
        <v>611</v>
      </c>
      <c r="D16" s="72" t="s">
        <v>40</v>
      </c>
      <c r="E16" s="72" t="s">
        <v>260</v>
      </c>
      <c r="F16" s="72" t="s">
        <v>22</v>
      </c>
      <c r="G16" s="76">
        <f>'[1]Расходы непрограмные'!$E$4/1000</f>
        <v>1085.3305344</v>
      </c>
      <c r="H16" s="76">
        <f>'[1]Расходы непрограмные'!$E$4/1000</f>
        <v>1085.3305344</v>
      </c>
      <c r="I16" s="76">
        <f>'[1]Расходы непрограмные'!$E$4/1000</f>
        <v>1085.3305344</v>
      </c>
    </row>
    <row r="17" spans="1:9" ht="51" x14ac:dyDescent="0.2">
      <c r="A17" s="68">
        <v>9</v>
      </c>
      <c r="B17" s="56" t="s">
        <v>238</v>
      </c>
      <c r="C17" s="71">
        <v>611</v>
      </c>
      <c r="D17" s="73" t="s">
        <v>41</v>
      </c>
      <c r="E17" s="73"/>
      <c r="F17" s="73"/>
      <c r="G17" s="77">
        <f t="shared" ref="G17:I19" si="1">G18</f>
        <v>2064.7555228800002</v>
      </c>
      <c r="H17" s="77">
        <f t="shared" si="1"/>
        <v>2064.7555228800002</v>
      </c>
      <c r="I17" s="77">
        <f t="shared" si="1"/>
        <v>2064.7555228800002</v>
      </c>
    </row>
    <row r="18" spans="1:9" ht="25.5" x14ac:dyDescent="0.2">
      <c r="A18" s="68">
        <v>10</v>
      </c>
      <c r="B18" s="31" t="s">
        <v>64</v>
      </c>
      <c r="C18" s="75">
        <v>611</v>
      </c>
      <c r="D18" s="72" t="s">
        <v>41</v>
      </c>
      <c r="E18" s="72" t="s">
        <v>71</v>
      </c>
      <c r="F18" s="72"/>
      <c r="G18" s="76">
        <f t="shared" si="1"/>
        <v>2064.7555228800002</v>
      </c>
      <c r="H18" s="76">
        <f t="shared" si="1"/>
        <v>2064.7555228800002</v>
      </c>
      <c r="I18" s="76">
        <f t="shared" si="1"/>
        <v>2064.7555228800002</v>
      </c>
    </row>
    <row r="19" spans="1:9" x14ac:dyDescent="0.2">
      <c r="A19" s="68">
        <v>11</v>
      </c>
      <c r="B19" s="31" t="s">
        <v>259</v>
      </c>
      <c r="C19" s="75">
        <v>611</v>
      </c>
      <c r="D19" s="72" t="s">
        <v>41</v>
      </c>
      <c r="E19" s="72" t="s">
        <v>72</v>
      </c>
      <c r="F19" s="72"/>
      <c r="G19" s="76">
        <f t="shared" si="1"/>
        <v>2064.7555228800002</v>
      </c>
      <c r="H19" s="76">
        <f t="shared" si="1"/>
        <v>2064.7555228800002</v>
      </c>
      <c r="I19" s="76">
        <f t="shared" si="1"/>
        <v>2064.7555228800002</v>
      </c>
    </row>
    <row r="20" spans="1:9" ht="63.75" x14ac:dyDescent="0.2">
      <c r="A20" s="68">
        <v>12</v>
      </c>
      <c r="B20" s="31" t="s">
        <v>261</v>
      </c>
      <c r="C20" s="75">
        <v>611</v>
      </c>
      <c r="D20" s="72" t="s">
        <v>41</v>
      </c>
      <c r="E20" s="72" t="s">
        <v>80</v>
      </c>
      <c r="F20" s="72"/>
      <c r="G20" s="76">
        <f>G21+G23+G25</f>
        <v>2064.7555228800002</v>
      </c>
      <c r="H20" s="76">
        <f>H21+H23+H25</f>
        <v>2064.7555228800002</v>
      </c>
      <c r="I20" s="76">
        <f>I21+I23+I25</f>
        <v>2064.7555228800002</v>
      </c>
    </row>
    <row r="21" spans="1:9" ht="63.75" x14ac:dyDescent="0.2">
      <c r="A21" s="68">
        <v>13</v>
      </c>
      <c r="B21" s="31" t="s">
        <v>39</v>
      </c>
      <c r="C21" s="75">
        <v>611</v>
      </c>
      <c r="D21" s="72" t="s">
        <v>41</v>
      </c>
      <c r="E21" s="72" t="s">
        <v>80</v>
      </c>
      <c r="F21" s="72" t="s">
        <v>32</v>
      </c>
      <c r="G21" s="76">
        <f>G22</f>
        <v>1599.8005228800002</v>
      </c>
      <c r="H21" s="76">
        <f>H22</f>
        <v>1599.8005228800002</v>
      </c>
      <c r="I21" s="76">
        <f>I22</f>
        <v>1599.8005228800002</v>
      </c>
    </row>
    <row r="22" spans="1:9" ht="25.5" x14ac:dyDescent="0.2">
      <c r="A22" s="68">
        <v>14</v>
      </c>
      <c r="B22" s="31" t="s">
        <v>58</v>
      </c>
      <c r="C22" s="75">
        <v>611</v>
      </c>
      <c r="D22" s="72" t="s">
        <v>41</v>
      </c>
      <c r="E22" s="72" t="s">
        <v>80</v>
      </c>
      <c r="F22" s="72" t="s">
        <v>22</v>
      </c>
      <c r="G22" s="76">
        <f>('[1]Расходы непрограмные'!$E$5+'[1]Расходы непрограмные'!$E$6)/1000</f>
        <v>1599.8005228800002</v>
      </c>
      <c r="H22" s="76">
        <f>('[1]Расходы непрограмные'!$E$5+'[1]Расходы непрограмные'!$E$6)/1000</f>
        <v>1599.8005228800002</v>
      </c>
      <c r="I22" s="76">
        <f>('[1]Расходы непрограмные'!$E$5+'[1]Расходы непрограмные'!$E$6)/1000</f>
        <v>1599.8005228800002</v>
      </c>
    </row>
    <row r="23" spans="1:9" ht="25.5" x14ac:dyDescent="0.2">
      <c r="A23" s="68">
        <v>15</v>
      </c>
      <c r="B23" s="31" t="s">
        <v>328</v>
      </c>
      <c r="C23" s="75">
        <v>611</v>
      </c>
      <c r="D23" s="72" t="s">
        <v>41</v>
      </c>
      <c r="E23" s="72" t="s">
        <v>80</v>
      </c>
      <c r="F23" s="72" t="s">
        <v>42</v>
      </c>
      <c r="G23" s="76">
        <f>G24</f>
        <v>464.255</v>
      </c>
      <c r="H23" s="76">
        <f>H24</f>
        <v>464.255</v>
      </c>
      <c r="I23" s="76">
        <f>I24</f>
        <v>464.255</v>
      </c>
    </row>
    <row r="24" spans="1:9" ht="25.5" x14ac:dyDescent="0.2">
      <c r="A24" s="68">
        <v>16</v>
      </c>
      <c r="B24" s="31" t="s">
        <v>43</v>
      </c>
      <c r="C24" s="75">
        <v>611</v>
      </c>
      <c r="D24" s="72" t="s">
        <v>41</v>
      </c>
      <c r="E24" s="72" t="s">
        <v>80</v>
      </c>
      <c r="F24" s="72" t="s">
        <v>34</v>
      </c>
      <c r="G24" s="76">
        <f>('[1]Расходы непрограмные'!$E$7+'[1]Расходы непрограмные'!$E$8+'[1]Расходы непрограмные'!$E$9+'[1]Расходы непрограмные'!$E$10+'[1]Расходы непрограмные'!$E$11+'[1]Расходы непрограмные'!$E$12+'[1]Расходы непрограмные'!$E$13+'[1]Расходы непрограмные'!$E$14+'[1]Расходы непрограмные'!$E$16)/1000</f>
        <v>464.255</v>
      </c>
      <c r="H24" s="76">
        <f>('[1]Расходы непрограмные'!$E$7+'[1]Расходы непрограмные'!$E$8+'[1]Расходы непрограмные'!$E$9+'[1]Расходы непрограмные'!$E$10+'[1]Расходы непрограмные'!$E$11+'[1]Расходы непрограмные'!$E$12+'[1]Расходы непрограмные'!$E$13+'[1]Расходы непрограмные'!$E$14+'[1]Расходы непрограмные'!$E$16)/1000</f>
        <v>464.255</v>
      </c>
      <c r="I24" s="76">
        <f>('[1]Расходы непрограмные'!$E$7+'[1]Расходы непрограмные'!$E$8+'[1]Расходы непрограмные'!$E$9+'[1]Расходы непрограмные'!$E$10+'[1]Расходы непрограмные'!$E$11+'[1]Расходы непрограмные'!$E$12+'[1]Расходы непрограмные'!$E$13+'[1]Расходы непрограмные'!$E$14+'[1]Расходы непрограмные'!$E$16)/1000</f>
        <v>464.255</v>
      </c>
    </row>
    <row r="25" spans="1:9" x14ac:dyDescent="0.2">
      <c r="A25" s="68">
        <v>17</v>
      </c>
      <c r="B25" s="31" t="s">
        <v>96</v>
      </c>
      <c r="C25" s="75">
        <v>611</v>
      </c>
      <c r="D25" s="72" t="s">
        <v>41</v>
      </c>
      <c r="E25" s="72" t="s">
        <v>80</v>
      </c>
      <c r="F25" s="72" t="s">
        <v>97</v>
      </c>
      <c r="G25" s="76">
        <f>G26</f>
        <v>0.7</v>
      </c>
      <c r="H25" s="76">
        <f>H26</f>
        <v>0.7</v>
      </c>
      <c r="I25" s="76">
        <f>I26</f>
        <v>0.7</v>
      </c>
    </row>
    <row r="26" spans="1:9" x14ac:dyDescent="0.2">
      <c r="A26" s="68">
        <v>18</v>
      </c>
      <c r="B26" s="31" t="s">
        <v>263</v>
      </c>
      <c r="C26" s="75">
        <v>611</v>
      </c>
      <c r="D26" s="72" t="s">
        <v>41</v>
      </c>
      <c r="E26" s="72" t="s">
        <v>80</v>
      </c>
      <c r="F26" s="72" t="s">
        <v>98</v>
      </c>
      <c r="G26" s="76">
        <f>'[1]Расходы непрограмные'!$E$15/1000</f>
        <v>0.7</v>
      </c>
      <c r="H26" s="76">
        <f>'[1]Расходы непрограмные'!$E$15/1000</f>
        <v>0.7</v>
      </c>
      <c r="I26" s="76">
        <f>'[1]Расходы непрограмные'!$E$15/1000</f>
        <v>0.7</v>
      </c>
    </row>
    <row r="27" spans="1:9" x14ac:dyDescent="0.2">
      <c r="A27" s="68">
        <v>19</v>
      </c>
      <c r="B27" s="56" t="s">
        <v>29</v>
      </c>
      <c r="C27" s="71">
        <v>611</v>
      </c>
      <c r="D27" s="73" t="s">
        <v>52</v>
      </c>
      <c r="E27" s="73"/>
      <c r="F27" s="73"/>
      <c r="G27" s="77">
        <f>G28</f>
        <v>1</v>
      </c>
      <c r="H27" s="77">
        <f t="shared" ref="H27:I31" si="2">H28</f>
        <v>1</v>
      </c>
      <c r="I27" s="77">
        <f t="shared" si="2"/>
        <v>1</v>
      </c>
    </row>
    <row r="28" spans="1:9" ht="25.5" x14ac:dyDescent="0.2">
      <c r="A28" s="68">
        <v>20</v>
      </c>
      <c r="B28" s="31" t="s">
        <v>64</v>
      </c>
      <c r="C28" s="75">
        <v>611</v>
      </c>
      <c r="D28" s="72" t="s">
        <v>52</v>
      </c>
      <c r="E28" s="72" t="s">
        <v>71</v>
      </c>
      <c r="F28" s="72"/>
      <c r="G28" s="76">
        <f>G29</f>
        <v>1</v>
      </c>
      <c r="H28" s="76">
        <f t="shared" si="2"/>
        <v>1</v>
      </c>
      <c r="I28" s="76">
        <f t="shared" si="2"/>
        <v>1</v>
      </c>
    </row>
    <row r="29" spans="1:9" x14ac:dyDescent="0.2">
      <c r="A29" s="68">
        <v>21</v>
      </c>
      <c r="B29" s="79" t="s">
        <v>264</v>
      </c>
      <c r="C29" s="75">
        <v>611</v>
      </c>
      <c r="D29" s="72" t="s">
        <v>52</v>
      </c>
      <c r="E29" s="72" t="s">
        <v>73</v>
      </c>
      <c r="F29" s="72"/>
      <c r="G29" s="76">
        <f>G30</f>
        <v>1</v>
      </c>
      <c r="H29" s="76">
        <f t="shared" si="2"/>
        <v>1</v>
      </c>
      <c r="I29" s="76">
        <f t="shared" si="2"/>
        <v>1</v>
      </c>
    </row>
    <row r="30" spans="1:9" x14ac:dyDescent="0.2">
      <c r="A30" s="68">
        <v>22</v>
      </c>
      <c r="B30" s="79" t="s">
        <v>265</v>
      </c>
      <c r="C30" s="75">
        <v>611</v>
      </c>
      <c r="D30" s="72" t="s">
        <v>52</v>
      </c>
      <c r="E30" s="72" t="s">
        <v>266</v>
      </c>
      <c r="F30" s="72"/>
      <c r="G30" s="76">
        <f>G31</f>
        <v>1</v>
      </c>
      <c r="H30" s="76">
        <f t="shared" si="2"/>
        <v>1</v>
      </c>
      <c r="I30" s="76">
        <f t="shared" si="2"/>
        <v>1</v>
      </c>
    </row>
    <row r="31" spans="1:9" x14ac:dyDescent="0.2">
      <c r="A31" s="68">
        <v>23</v>
      </c>
      <c r="B31" s="31" t="s">
        <v>96</v>
      </c>
      <c r="C31" s="75">
        <v>611</v>
      </c>
      <c r="D31" s="72" t="s">
        <v>52</v>
      </c>
      <c r="E31" s="72" t="s">
        <v>266</v>
      </c>
      <c r="F31" s="72" t="s">
        <v>97</v>
      </c>
      <c r="G31" s="76">
        <f>G32</f>
        <v>1</v>
      </c>
      <c r="H31" s="76">
        <f t="shared" si="2"/>
        <v>1</v>
      </c>
      <c r="I31" s="76">
        <f t="shared" si="2"/>
        <v>1</v>
      </c>
    </row>
    <row r="32" spans="1:9" x14ac:dyDescent="0.2">
      <c r="A32" s="68">
        <v>24</v>
      </c>
      <c r="B32" s="31" t="s">
        <v>159</v>
      </c>
      <c r="C32" s="75">
        <v>611</v>
      </c>
      <c r="D32" s="72" t="s">
        <v>52</v>
      </c>
      <c r="E32" s="72" t="s">
        <v>266</v>
      </c>
      <c r="F32" s="72" t="s">
        <v>160</v>
      </c>
      <c r="G32" s="76">
        <f>'[1]Расходы непрограмные'!$E$19/1000</f>
        <v>1</v>
      </c>
      <c r="H32" s="76">
        <f>'[1]Расходы непрограмные'!$E$19/1000</f>
        <v>1</v>
      </c>
      <c r="I32" s="76">
        <f>'[1]Расходы непрограмные'!$E$19/1000</f>
        <v>1</v>
      </c>
    </row>
    <row r="33" spans="1:9" x14ac:dyDescent="0.2">
      <c r="A33" s="68">
        <v>25</v>
      </c>
      <c r="B33" s="56" t="s">
        <v>27</v>
      </c>
      <c r="C33" s="71">
        <v>611</v>
      </c>
      <c r="D33" s="73" t="s">
        <v>44</v>
      </c>
      <c r="E33" s="73"/>
      <c r="F33" s="73"/>
      <c r="G33" s="77">
        <f>G34</f>
        <v>3.3</v>
      </c>
      <c r="H33" s="77">
        <f t="shared" ref="H33:I37" si="3">H34</f>
        <v>3.3</v>
      </c>
      <c r="I33" s="77">
        <f t="shared" si="3"/>
        <v>3.3</v>
      </c>
    </row>
    <row r="34" spans="1:9" ht="25.5" x14ac:dyDescent="0.2">
      <c r="A34" s="68">
        <v>26</v>
      </c>
      <c r="B34" s="31" t="s">
        <v>64</v>
      </c>
      <c r="C34" s="75">
        <v>611</v>
      </c>
      <c r="D34" s="72" t="s">
        <v>44</v>
      </c>
      <c r="E34" s="72" t="s">
        <v>71</v>
      </c>
      <c r="F34" s="72"/>
      <c r="G34" s="76">
        <f>G35</f>
        <v>3.3</v>
      </c>
      <c r="H34" s="76">
        <f t="shared" si="3"/>
        <v>3.3</v>
      </c>
      <c r="I34" s="76">
        <f t="shared" si="3"/>
        <v>3.3</v>
      </c>
    </row>
    <row r="35" spans="1:9" x14ac:dyDescent="0.2">
      <c r="A35" s="68">
        <v>27</v>
      </c>
      <c r="B35" s="31" t="s">
        <v>259</v>
      </c>
      <c r="C35" s="75">
        <v>611</v>
      </c>
      <c r="D35" s="72" t="s">
        <v>44</v>
      </c>
      <c r="E35" s="72" t="s">
        <v>72</v>
      </c>
      <c r="F35" s="72"/>
      <c r="G35" s="76">
        <f>G36</f>
        <v>3.3</v>
      </c>
      <c r="H35" s="76">
        <f t="shared" si="3"/>
        <v>3.3</v>
      </c>
      <c r="I35" s="76">
        <f t="shared" si="3"/>
        <v>3.3</v>
      </c>
    </row>
    <row r="36" spans="1:9" ht="51" x14ac:dyDescent="0.2">
      <c r="A36" s="68">
        <v>28</v>
      </c>
      <c r="B36" s="31" t="s">
        <v>267</v>
      </c>
      <c r="C36" s="75">
        <v>611</v>
      </c>
      <c r="D36" s="72" t="s">
        <v>44</v>
      </c>
      <c r="E36" s="72" t="s">
        <v>268</v>
      </c>
      <c r="F36" s="72"/>
      <c r="G36" s="76">
        <f>G37</f>
        <v>3.3</v>
      </c>
      <c r="H36" s="76">
        <f t="shared" si="3"/>
        <v>3.3</v>
      </c>
      <c r="I36" s="76">
        <f t="shared" si="3"/>
        <v>3.3</v>
      </c>
    </row>
    <row r="37" spans="1:9" ht="25.5" x14ac:dyDescent="0.2">
      <c r="A37" s="68">
        <v>29</v>
      </c>
      <c r="B37" s="31" t="s">
        <v>262</v>
      </c>
      <c r="C37" s="75">
        <v>611</v>
      </c>
      <c r="D37" s="72" t="s">
        <v>44</v>
      </c>
      <c r="E37" s="72" t="s">
        <v>268</v>
      </c>
      <c r="F37" s="72" t="s">
        <v>42</v>
      </c>
      <c r="G37" s="76">
        <f>G38</f>
        <v>3.3</v>
      </c>
      <c r="H37" s="76">
        <f t="shared" si="3"/>
        <v>3.3</v>
      </c>
      <c r="I37" s="76">
        <f t="shared" si="3"/>
        <v>3.3</v>
      </c>
    </row>
    <row r="38" spans="1:9" ht="25.5" x14ac:dyDescent="0.2">
      <c r="A38" s="68">
        <v>30</v>
      </c>
      <c r="B38" s="31" t="s">
        <v>43</v>
      </c>
      <c r="C38" s="75">
        <v>611</v>
      </c>
      <c r="D38" s="72" t="s">
        <v>44</v>
      </c>
      <c r="E38" s="72" t="s">
        <v>268</v>
      </c>
      <c r="F38" s="72" t="s">
        <v>34</v>
      </c>
      <c r="G38" s="76">
        <f>'[1]Расходы непрограмные'!$E$23/1000</f>
        <v>3.3</v>
      </c>
      <c r="H38" s="76">
        <f>'[1]Расходы непрограмные'!$E$23/1000</f>
        <v>3.3</v>
      </c>
      <c r="I38" s="76">
        <f>'[1]Расходы непрограмные'!$E$23/1000</f>
        <v>3.3</v>
      </c>
    </row>
    <row r="39" spans="1:9" x14ac:dyDescent="0.2">
      <c r="A39" s="68">
        <v>31</v>
      </c>
      <c r="B39" s="56" t="s">
        <v>269</v>
      </c>
      <c r="C39" s="71">
        <v>611</v>
      </c>
      <c r="D39" s="73" t="s">
        <v>250</v>
      </c>
      <c r="E39" s="73"/>
      <c r="F39" s="73"/>
      <c r="G39" s="77">
        <f>G40</f>
        <v>133.533998</v>
      </c>
      <c r="H39" s="77">
        <f t="shared" ref="H39:I42" si="4">H40</f>
        <v>138.85599999999999</v>
      </c>
      <c r="I39" s="77">
        <f t="shared" si="4"/>
        <v>0</v>
      </c>
    </row>
    <row r="40" spans="1:9" x14ac:dyDescent="0.2">
      <c r="A40" s="68">
        <v>32</v>
      </c>
      <c r="B40" s="81" t="s">
        <v>270</v>
      </c>
      <c r="C40" s="71">
        <v>611</v>
      </c>
      <c r="D40" s="73" t="s">
        <v>251</v>
      </c>
      <c r="E40" s="73"/>
      <c r="F40" s="73"/>
      <c r="G40" s="77">
        <f>G41</f>
        <v>133.533998</v>
      </c>
      <c r="H40" s="77">
        <f t="shared" si="4"/>
        <v>138.85599999999999</v>
      </c>
      <c r="I40" s="77">
        <f t="shared" si="4"/>
        <v>0</v>
      </c>
    </row>
    <row r="41" spans="1:9" ht="25.5" x14ac:dyDescent="0.2">
      <c r="A41" s="68">
        <v>33</v>
      </c>
      <c r="B41" s="31" t="s">
        <v>64</v>
      </c>
      <c r="C41" s="75">
        <v>611</v>
      </c>
      <c r="D41" s="72" t="s">
        <v>251</v>
      </c>
      <c r="E41" s="72" t="s">
        <v>71</v>
      </c>
      <c r="F41" s="72"/>
      <c r="G41" s="76">
        <f>G42</f>
        <v>133.533998</v>
      </c>
      <c r="H41" s="76">
        <f t="shared" si="4"/>
        <v>138.85599999999999</v>
      </c>
      <c r="I41" s="76">
        <f t="shared" si="4"/>
        <v>0</v>
      </c>
    </row>
    <row r="42" spans="1:9" x14ac:dyDescent="0.2">
      <c r="A42" s="68">
        <v>34</v>
      </c>
      <c r="B42" s="31" t="s">
        <v>259</v>
      </c>
      <c r="C42" s="75">
        <v>611</v>
      </c>
      <c r="D42" s="72" t="s">
        <v>251</v>
      </c>
      <c r="E42" s="72" t="s">
        <v>72</v>
      </c>
      <c r="F42" s="72"/>
      <c r="G42" s="76">
        <f>G43</f>
        <v>133.533998</v>
      </c>
      <c r="H42" s="76">
        <f t="shared" si="4"/>
        <v>138.85599999999999</v>
      </c>
      <c r="I42" s="76">
        <f t="shared" si="4"/>
        <v>0</v>
      </c>
    </row>
    <row r="43" spans="1:9" ht="51" x14ac:dyDescent="0.2">
      <c r="A43" s="68">
        <v>35</v>
      </c>
      <c r="B43" s="79" t="s">
        <v>271</v>
      </c>
      <c r="C43" s="75">
        <v>611</v>
      </c>
      <c r="D43" s="72" t="s">
        <v>251</v>
      </c>
      <c r="E43" s="72" t="s">
        <v>272</v>
      </c>
      <c r="F43" s="72"/>
      <c r="G43" s="76">
        <f>G44+G46</f>
        <v>133.533998</v>
      </c>
      <c r="H43" s="76">
        <f>H44+H46</f>
        <v>138.85599999999999</v>
      </c>
      <c r="I43" s="76">
        <f>I44+I46</f>
        <v>0</v>
      </c>
    </row>
    <row r="44" spans="1:9" ht="63.75" x14ac:dyDescent="0.2">
      <c r="A44" s="68">
        <v>36</v>
      </c>
      <c r="B44" s="79" t="s">
        <v>39</v>
      </c>
      <c r="C44" s="75">
        <v>611</v>
      </c>
      <c r="D44" s="72" t="s">
        <v>251</v>
      </c>
      <c r="E44" s="72" t="s">
        <v>272</v>
      </c>
      <c r="F44" s="72" t="s">
        <v>32</v>
      </c>
      <c r="G44" s="76">
        <f>G45</f>
        <v>101.509128</v>
      </c>
      <c r="H44" s="76">
        <f>H45</f>
        <v>101.50913</v>
      </c>
      <c r="I44" s="76">
        <f>I45</f>
        <v>0</v>
      </c>
    </row>
    <row r="45" spans="1:9" ht="25.5" x14ac:dyDescent="0.2">
      <c r="A45" s="68">
        <v>37</v>
      </c>
      <c r="B45" s="79" t="s">
        <v>58</v>
      </c>
      <c r="C45" s="75">
        <v>611</v>
      </c>
      <c r="D45" s="72" t="s">
        <v>251</v>
      </c>
      <c r="E45" s="72" t="s">
        <v>272</v>
      </c>
      <c r="F45" s="72" t="s">
        <v>22</v>
      </c>
      <c r="G45" s="76">
        <f>('[1]Расходы непрограмные'!$E$25+'[1]Расходы непрограмные'!$E$26)/1000</f>
        <v>101.509128</v>
      </c>
      <c r="H45" s="76">
        <f>('[1]Расходы непрограмные'!$AF$25+'[1]Расходы непрограмные'!$AF$26)/1000</f>
        <v>101.50913</v>
      </c>
      <c r="I45" s="76">
        <v>0</v>
      </c>
    </row>
    <row r="46" spans="1:9" ht="25.5" x14ac:dyDescent="0.2">
      <c r="A46" s="68">
        <v>38</v>
      </c>
      <c r="B46" s="31" t="s">
        <v>262</v>
      </c>
      <c r="C46" s="75">
        <v>611</v>
      </c>
      <c r="D46" s="72" t="s">
        <v>41</v>
      </c>
      <c r="E46" s="72" t="s">
        <v>80</v>
      </c>
      <c r="F46" s="72" t="s">
        <v>42</v>
      </c>
      <c r="G46" s="76">
        <f>G47</f>
        <v>32.02487</v>
      </c>
      <c r="H46" s="76">
        <f>H47</f>
        <v>37.346870000000003</v>
      </c>
      <c r="I46" s="76">
        <f>I47</f>
        <v>0</v>
      </c>
    </row>
    <row r="47" spans="1:9" ht="25.5" x14ac:dyDescent="0.2">
      <c r="A47" s="68">
        <v>39</v>
      </c>
      <c r="B47" s="31" t="s">
        <v>43</v>
      </c>
      <c r="C47" s="75">
        <v>611</v>
      </c>
      <c r="D47" s="72" t="s">
        <v>41</v>
      </c>
      <c r="E47" s="72" t="s">
        <v>80</v>
      </c>
      <c r="F47" s="72" t="s">
        <v>34</v>
      </c>
      <c r="G47" s="76">
        <f>'[1]Расходы непрограмные'!$E$27/1000</f>
        <v>32.02487</v>
      </c>
      <c r="H47" s="76">
        <f>'[1]Расходы непрограмные'!$AF$27/1000</f>
        <v>37.346870000000003</v>
      </c>
      <c r="I47" s="76">
        <v>0</v>
      </c>
    </row>
    <row r="48" spans="1:9" ht="25.5" x14ac:dyDescent="0.2">
      <c r="A48" s="68">
        <v>40</v>
      </c>
      <c r="B48" s="81" t="s">
        <v>38</v>
      </c>
      <c r="C48" s="71">
        <v>611</v>
      </c>
      <c r="D48" s="73" t="s">
        <v>48</v>
      </c>
      <c r="E48" s="73"/>
      <c r="F48" s="73"/>
      <c r="G48" s="77">
        <f>G49+G55</f>
        <v>6</v>
      </c>
      <c r="H48" s="77">
        <f>H49+H55</f>
        <v>6</v>
      </c>
      <c r="I48" s="77">
        <f>I49+I55</f>
        <v>6</v>
      </c>
    </row>
    <row r="49" spans="1:9" ht="38.25" x14ac:dyDescent="0.2">
      <c r="A49" s="68">
        <v>41</v>
      </c>
      <c r="B49" s="56" t="s">
        <v>145</v>
      </c>
      <c r="C49" s="71">
        <v>611</v>
      </c>
      <c r="D49" s="73" t="s">
        <v>49</v>
      </c>
      <c r="E49" s="73"/>
      <c r="F49" s="73"/>
      <c r="G49" s="77">
        <f t="shared" ref="G49:I53" si="5">G50</f>
        <v>5</v>
      </c>
      <c r="H49" s="77">
        <f t="shared" si="5"/>
        <v>5</v>
      </c>
      <c r="I49" s="77">
        <f t="shared" si="5"/>
        <v>5</v>
      </c>
    </row>
    <row r="50" spans="1:9" ht="51" x14ac:dyDescent="0.2">
      <c r="A50" s="68">
        <v>42</v>
      </c>
      <c r="B50" s="79" t="s">
        <v>273</v>
      </c>
      <c r="C50" s="75">
        <v>611</v>
      </c>
      <c r="D50" s="72" t="s">
        <v>49</v>
      </c>
      <c r="E50" s="72" t="s">
        <v>74</v>
      </c>
      <c r="F50" s="72"/>
      <c r="G50" s="76">
        <f t="shared" si="5"/>
        <v>5</v>
      </c>
      <c r="H50" s="76">
        <f t="shared" si="5"/>
        <v>5</v>
      </c>
      <c r="I50" s="76">
        <f t="shared" si="5"/>
        <v>5</v>
      </c>
    </row>
    <row r="51" spans="1:9" ht="25.5" x14ac:dyDescent="0.2">
      <c r="A51" s="68">
        <v>43</v>
      </c>
      <c r="B51" s="79" t="s">
        <v>274</v>
      </c>
      <c r="C51" s="75">
        <v>611</v>
      </c>
      <c r="D51" s="72" t="s">
        <v>49</v>
      </c>
      <c r="E51" s="72" t="s">
        <v>275</v>
      </c>
      <c r="F51" s="72"/>
      <c r="G51" s="76">
        <f t="shared" si="5"/>
        <v>5</v>
      </c>
      <c r="H51" s="76">
        <f t="shared" si="5"/>
        <v>5</v>
      </c>
      <c r="I51" s="76">
        <f t="shared" si="5"/>
        <v>5</v>
      </c>
    </row>
    <row r="52" spans="1:9" ht="89.25" x14ac:dyDescent="0.2">
      <c r="A52" s="68">
        <v>44</v>
      </c>
      <c r="B52" s="79" t="s">
        <v>276</v>
      </c>
      <c r="C52" s="75">
        <v>611</v>
      </c>
      <c r="D52" s="72" t="s">
        <v>49</v>
      </c>
      <c r="E52" s="72" t="s">
        <v>277</v>
      </c>
      <c r="F52" s="72"/>
      <c r="G52" s="76">
        <f t="shared" si="5"/>
        <v>5</v>
      </c>
      <c r="H52" s="76">
        <f t="shared" si="5"/>
        <v>5</v>
      </c>
      <c r="I52" s="76">
        <f t="shared" si="5"/>
        <v>5</v>
      </c>
    </row>
    <row r="53" spans="1:9" ht="25.5" x14ac:dyDescent="0.2">
      <c r="A53" s="68">
        <v>45</v>
      </c>
      <c r="B53" s="79" t="s">
        <v>262</v>
      </c>
      <c r="C53" s="75">
        <v>611</v>
      </c>
      <c r="D53" s="72" t="s">
        <v>49</v>
      </c>
      <c r="E53" s="72" t="s">
        <v>277</v>
      </c>
      <c r="F53" s="72" t="s">
        <v>42</v>
      </c>
      <c r="G53" s="76">
        <f t="shared" si="5"/>
        <v>5</v>
      </c>
      <c r="H53" s="76">
        <f t="shared" si="5"/>
        <v>5</v>
      </c>
      <c r="I53" s="76">
        <f t="shared" si="5"/>
        <v>5</v>
      </c>
    </row>
    <row r="54" spans="1:9" ht="25.5" x14ac:dyDescent="0.2">
      <c r="A54" s="68">
        <v>46</v>
      </c>
      <c r="B54" s="31" t="s">
        <v>43</v>
      </c>
      <c r="C54" s="75">
        <v>611</v>
      </c>
      <c r="D54" s="72" t="s">
        <v>49</v>
      </c>
      <c r="E54" s="72" t="s">
        <v>277</v>
      </c>
      <c r="F54" s="72" t="s">
        <v>34</v>
      </c>
      <c r="G54" s="76">
        <f>'[1]Расходы програмные'!$E$8/1000</f>
        <v>5</v>
      </c>
      <c r="H54" s="74">
        <f>'[1]Расходы програмные'!$F$8/1000</f>
        <v>5</v>
      </c>
      <c r="I54" s="74">
        <f>'[1]Расходы програмные'!$G$8/1000</f>
        <v>5</v>
      </c>
    </row>
    <row r="55" spans="1:9" ht="25.5" x14ac:dyDescent="0.2">
      <c r="A55" s="68">
        <v>47</v>
      </c>
      <c r="B55" s="56" t="s">
        <v>184</v>
      </c>
      <c r="C55" s="71">
        <v>611</v>
      </c>
      <c r="D55" s="73" t="s">
        <v>182</v>
      </c>
      <c r="E55" s="73"/>
      <c r="F55" s="73"/>
      <c r="G55" s="77">
        <f t="shared" ref="G55:I59" si="6">G56</f>
        <v>1</v>
      </c>
      <c r="H55" s="77">
        <f t="shared" si="6"/>
        <v>1</v>
      </c>
      <c r="I55" s="77">
        <f t="shared" si="6"/>
        <v>1</v>
      </c>
    </row>
    <row r="56" spans="1:9" ht="51" x14ac:dyDescent="0.2">
      <c r="A56" s="68">
        <v>48</v>
      </c>
      <c r="B56" s="79" t="s">
        <v>278</v>
      </c>
      <c r="C56" s="75">
        <v>611</v>
      </c>
      <c r="D56" s="72" t="s">
        <v>182</v>
      </c>
      <c r="E56" s="72" t="s">
        <v>74</v>
      </c>
      <c r="F56" s="72"/>
      <c r="G56" s="76">
        <f t="shared" si="6"/>
        <v>1</v>
      </c>
      <c r="H56" s="76">
        <f t="shared" si="6"/>
        <v>1</v>
      </c>
      <c r="I56" s="76">
        <f t="shared" si="6"/>
        <v>1</v>
      </c>
    </row>
    <row r="57" spans="1:9" ht="38.25" x14ac:dyDescent="0.2">
      <c r="A57" s="68">
        <v>49</v>
      </c>
      <c r="B57" s="79" t="s">
        <v>279</v>
      </c>
      <c r="C57" s="75">
        <v>611</v>
      </c>
      <c r="D57" s="72" t="s">
        <v>182</v>
      </c>
      <c r="E57" s="72" t="s">
        <v>76</v>
      </c>
      <c r="F57" s="72"/>
      <c r="G57" s="76">
        <f t="shared" si="6"/>
        <v>1</v>
      </c>
      <c r="H57" s="76">
        <f t="shared" si="6"/>
        <v>1</v>
      </c>
      <c r="I57" s="76">
        <f t="shared" si="6"/>
        <v>1</v>
      </c>
    </row>
    <row r="58" spans="1:9" ht="102" x14ac:dyDescent="0.2">
      <c r="A58" s="68">
        <v>50</v>
      </c>
      <c r="B58" s="79" t="s">
        <v>280</v>
      </c>
      <c r="C58" s="75">
        <v>611</v>
      </c>
      <c r="D58" s="72" t="s">
        <v>182</v>
      </c>
      <c r="E58" s="72" t="s">
        <v>281</v>
      </c>
      <c r="F58" s="72"/>
      <c r="G58" s="76">
        <f t="shared" si="6"/>
        <v>1</v>
      </c>
      <c r="H58" s="76">
        <f t="shared" si="6"/>
        <v>1</v>
      </c>
      <c r="I58" s="76">
        <f t="shared" si="6"/>
        <v>1</v>
      </c>
    </row>
    <row r="59" spans="1:9" ht="25.5" x14ac:dyDescent="0.2">
      <c r="A59" s="68">
        <v>51</v>
      </c>
      <c r="B59" s="31" t="s">
        <v>262</v>
      </c>
      <c r="C59" s="75">
        <v>611</v>
      </c>
      <c r="D59" s="72" t="s">
        <v>182</v>
      </c>
      <c r="E59" s="72" t="s">
        <v>281</v>
      </c>
      <c r="F59" s="72" t="s">
        <v>42</v>
      </c>
      <c r="G59" s="76">
        <f t="shared" si="6"/>
        <v>1</v>
      </c>
      <c r="H59" s="76">
        <f t="shared" si="6"/>
        <v>1</v>
      </c>
      <c r="I59" s="76">
        <f t="shared" si="6"/>
        <v>1</v>
      </c>
    </row>
    <row r="60" spans="1:9" ht="25.5" x14ac:dyDescent="0.2">
      <c r="A60" s="68">
        <v>52</v>
      </c>
      <c r="B60" s="31" t="s">
        <v>43</v>
      </c>
      <c r="C60" s="75">
        <v>611</v>
      </c>
      <c r="D60" s="72" t="s">
        <v>182</v>
      </c>
      <c r="E60" s="72" t="s">
        <v>281</v>
      </c>
      <c r="F60" s="72" t="s">
        <v>34</v>
      </c>
      <c r="G60" s="76">
        <f>'[1]Расходы програмные'!$E$7/1000</f>
        <v>1</v>
      </c>
      <c r="H60" s="74">
        <f>'[1]Расходы програмные'!$F$7/1000</f>
        <v>1</v>
      </c>
      <c r="I60" s="74">
        <f>'[1]Расходы програмные'!$G$7/1000</f>
        <v>1</v>
      </c>
    </row>
    <row r="61" spans="1:9" x14ac:dyDescent="0.2">
      <c r="A61" s="68">
        <v>53</v>
      </c>
      <c r="B61" s="56" t="s">
        <v>37</v>
      </c>
      <c r="C61" s="71">
        <v>611</v>
      </c>
      <c r="D61" s="73" t="s">
        <v>50</v>
      </c>
      <c r="E61" s="73"/>
      <c r="F61" s="73"/>
      <c r="G61" s="77">
        <f t="shared" ref="G61:I63" si="7">G62</f>
        <v>448.7</v>
      </c>
      <c r="H61" s="77">
        <f t="shared" si="7"/>
        <v>223.8</v>
      </c>
      <c r="I61" s="77">
        <f t="shared" si="7"/>
        <v>226.1</v>
      </c>
    </row>
    <row r="62" spans="1:9" x14ac:dyDescent="0.2">
      <c r="A62" s="68">
        <v>54</v>
      </c>
      <c r="B62" s="56" t="s">
        <v>53</v>
      </c>
      <c r="C62" s="71">
        <v>611</v>
      </c>
      <c r="D62" s="73" t="s">
        <v>51</v>
      </c>
      <c r="E62" s="73"/>
      <c r="F62" s="73"/>
      <c r="G62" s="77">
        <f t="shared" si="7"/>
        <v>448.7</v>
      </c>
      <c r="H62" s="77">
        <f t="shared" si="7"/>
        <v>223.8</v>
      </c>
      <c r="I62" s="77">
        <f t="shared" si="7"/>
        <v>226.1</v>
      </c>
    </row>
    <row r="63" spans="1:9" ht="51" x14ac:dyDescent="0.2">
      <c r="A63" s="68">
        <v>55</v>
      </c>
      <c r="B63" s="31" t="s">
        <v>282</v>
      </c>
      <c r="C63" s="75">
        <v>611</v>
      </c>
      <c r="D63" s="72" t="s">
        <v>51</v>
      </c>
      <c r="E63" s="72" t="s">
        <v>74</v>
      </c>
      <c r="F63" s="72"/>
      <c r="G63" s="76">
        <f t="shared" si="7"/>
        <v>448.7</v>
      </c>
      <c r="H63" s="76">
        <f t="shared" si="7"/>
        <v>223.8</v>
      </c>
      <c r="I63" s="76">
        <f t="shared" si="7"/>
        <v>226.1</v>
      </c>
    </row>
    <row r="64" spans="1:9" ht="25.5" x14ac:dyDescent="0.2">
      <c r="A64" s="68">
        <v>56</v>
      </c>
      <c r="B64" s="31" t="s">
        <v>283</v>
      </c>
      <c r="C64" s="75">
        <v>611</v>
      </c>
      <c r="D64" s="72" t="s">
        <v>51</v>
      </c>
      <c r="E64" s="72" t="s">
        <v>75</v>
      </c>
      <c r="F64" s="72"/>
      <c r="G64" s="76">
        <f>G65+G68</f>
        <v>448.7</v>
      </c>
      <c r="H64" s="76">
        <f>H65+H68</f>
        <v>223.8</v>
      </c>
      <c r="I64" s="76">
        <f>I65+I68</f>
        <v>226.1</v>
      </c>
    </row>
    <row r="65" spans="1:9" ht="89.25" x14ac:dyDescent="0.2">
      <c r="A65" s="68">
        <v>57</v>
      </c>
      <c r="B65" s="31" t="s">
        <v>284</v>
      </c>
      <c r="C65" s="75">
        <v>611</v>
      </c>
      <c r="D65" s="72" t="s">
        <v>51</v>
      </c>
      <c r="E65" s="72" t="s">
        <v>285</v>
      </c>
      <c r="F65" s="72"/>
      <c r="G65" s="76">
        <f t="shared" ref="G65:I66" si="8">G66</f>
        <v>233.2</v>
      </c>
      <c r="H65" s="76">
        <f t="shared" si="8"/>
        <v>223.8</v>
      </c>
      <c r="I65" s="76">
        <f t="shared" si="8"/>
        <v>226.1</v>
      </c>
    </row>
    <row r="66" spans="1:9" ht="25.5" x14ac:dyDescent="0.2">
      <c r="A66" s="68">
        <v>58</v>
      </c>
      <c r="B66" s="31" t="s">
        <v>262</v>
      </c>
      <c r="C66" s="75">
        <v>611</v>
      </c>
      <c r="D66" s="72" t="s">
        <v>51</v>
      </c>
      <c r="E66" s="72" t="s">
        <v>285</v>
      </c>
      <c r="F66" s="72" t="s">
        <v>42</v>
      </c>
      <c r="G66" s="76">
        <f t="shared" si="8"/>
        <v>233.2</v>
      </c>
      <c r="H66" s="76">
        <f t="shared" si="8"/>
        <v>223.8</v>
      </c>
      <c r="I66" s="76">
        <f t="shared" si="8"/>
        <v>226.1</v>
      </c>
    </row>
    <row r="67" spans="1:9" ht="25.5" x14ac:dyDescent="0.2">
      <c r="A67" s="68">
        <v>59</v>
      </c>
      <c r="B67" s="31" t="s">
        <v>43</v>
      </c>
      <c r="C67" s="75">
        <v>611</v>
      </c>
      <c r="D67" s="72" t="s">
        <v>51</v>
      </c>
      <c r="E67" s="72" t="s">
        <v>285</v>
      </c>
      <c r="F67" s="72" t="s">
        <v>34</v>
      </c>
      <c r="G67" s="76">
        <f>'[1]Расходы програмные'!$E$3/1000</f>
        <v>233.2</v>
      </c>
      <c r="H67" s="74">
        <f>'[1]Расходы програмные'!$F$3/1000</f>
        <v>223.8</v>
      </c>
      <c r="I67" s="74">
        <f>'[1]Расходы програмные'!$G$3/1000</f>
        <v>226.1</v>
      </c>
    </row>
    <row r="68" spans="1:9" ht="102" x14ac:dyDescent="0.2">
      <c r="A68" s="68">
        <v>60</v>
      </c>
      <c r="B68" s="31" t="s">
        <v>286</v>
      </c>
      <c r="C68" s="75">
        <v>611</v>
      </c>
      <c r="D68" s="72" t="s">
        <v>51</v>
      </c>
      <c r="E68" s="72" t="s">
        <v>287</v>
      </c>
      <c r="F68" s="72"/>
      <c r="G68" s="76">
        <f t="shared" ref="G68:I69" si="9">G69</f>
        <v>215.5</v>
      </c>
      <c r="H68" s="76">
        <f t="shared" si="9"/>
        <v>0</v>
      </c>
      <c r="I68" s="76">
        <f t="shared" si="9"/>
        <v>0</v>
      </c>
    </row>
    <row r="69" spans="1:9" ht="25.5" x14ac:dyDescent="0.2">
      <c r="A69" s="68">
        <v>61</v>
      </c>
      <c r="B69" s="31" t="s">
        <v>262</v>
      </c>
      <c r="C69" s="75">
        <v>611</v>
      </c>
      <c r="D69" s="72" t="s">
        <v>51</v>
      </c>
      <c r="E69" s="72" t="s">
        <v>287</v>
      </c>
      <c r="F69" s="72" t="s">
        <v>42</v>
      </c>
      <c r="G69" s="76">
        <f t="shared" si="9"/>
        <v>215.5</v>
      </c>
      <c r="H69" s="76">
        <f t="shared" si="9"/>
        <v>0</v>
      </c>
      <c r="I69" s="76">
        <f t="shared" si="9"/>
        <v>0</v>
      </c>
    </row>
    <row r="70" spans="1:9" ht="25.5" x14ac:dyDescent="0.2">
      <c r="A70" s="68">
        <v>62</v>
      </c>
      <c r="B70" s="31" t="s">
        <v>43</v>
      </c>
      <c r="C70" s="75">
        <v>611</v>
      </c>
      <c r="D70" s="72" t="s">
        <v>51</v>
      </c>
      <c r="E70" s="72" t="s">
        <v>287</v>
      </c>
      <c r="F70" s="72" t="s">
        <v>34</v>
      </c>
      <c r="G70" s="76">
        <f>'[1]Расходы програмные'!$E$4/1000</f>
        <v>215.5</v>
      </c>
      <c r="H70" s="74">
        <f>'[1]Расходы програмные'!$F$4/1000</f>
        <v>0</v>
      </c>
      <c r="I70" s="74">
        <f>'[1]Расходы програмные'!$G$4/1000</f>
        <v>0</v>
      </c>
    </row>
    <row r="71" spans="1:9" x14ac:dyDescent="0.2">
      <c r="A71" s="68">
        <v>63</v>
      </c>
      <c r="B71" s="56" t="s">
        <v>2</v>
      </c>
      <c r="C71" s="71">
        <v>611</v>
      </c>
      <c r="D71" s="73" t="s">
        <v>57</v>
      </c>
      <c r="E71" s="73"/>
      <c r="F71" s="73"/>
      <c r="G71" s="77">
        <f t="shared" ref="G71:I72" si="10">G72</f>
        <v>1223.11393</v>
      </c>
      <c r="H71" s="77">
        <f t="shared" si="10"/>
        <v>1223.11393</v>
      </c>
      <c r="I71" s="77">
        <f t="shared" si="10"/>
        <v>1223.11393</v>
      </c>
    </row>
    <row r="72" spans="1:9" x14ac:dyDescent="0.2">
      <c r="A72" s="68">
        <v>64</v>
      </c>
      <c r="B72" s="56" t="s">
        <v>3</v>
      </c>
      <c r="C72" s="71">
        <v>611</v>
      </c>
      <c r="D72" s="73" t="s">
        <v>60</v>
      </c>
      <c r="E72" s="73"/>
      <c r="F72" s="73"/>
      <c r="G72" s="77">
        <f t="shared" si="10"/>
        <v>1223.11393</v>
      </c>
      <c r="H72" s="77">
        <f t="shared" si="10"/>
        <v>1223.11393</v>
      </c>
      <c r="I72" s="77">
        <f t="shared" si="10"/>
        <v>1223.11393</v>
      </c>
    </row>
    <row r="73" spans="1:9" ht="51" x14ac:dyDescent="0.2">
      <c r="A73" s="68">
        <v>65</v>
      </c>
      <c r="B73" s="31" t="s">
        <v>288</v>
      </c>
      <c r="C73" s="75">
        <v>611</v>
      </c>
      <c r="D73" s="72" t="s">
        <v>60</v>
      </c>
      <c r="E73" s="72" t="s">
        <v>74</v>
      </c>
      <c r="F73" s="72"/>
      <c r="G73" s="76">
        <f>G74+G78</f>
        <v>1223.11393</v>
      </c>
      <c r="H73" s="76">
        <f>H74+H78</f>
        <v>1223.11393</v>
      </c>
      <c r="I73" s="76">
        <f>I74+I78</f>
        <v>1223.11393</v>
      </c>
    </row>
    <row r="74" spans="1:9" ht="25.5" x14ac:dyDescent="0.2">
      <c r="A74" s="68">
        <v>66</v>
      </c>
      <c r="B74" s="31" t="s">
        <v>289</v>
      </c>
      <c r="C74" s="75">
        <v>611</v>
      </c>
      <c r="D74" s="72" t="s">
        <v>60</v>
      </c>
      <c r="E74" s="72" t="s">
        <v>290</v>
      </c>
      <c r="F74" s="72"/>
      <c r="G74" s="76">
        <f t="shared" ref="G74:I76" si="11">G75</f>
        <v>21</v>
      </c>
      <c r="H74" s="76">
        <f t="shared" si="11"/>
        <v>21</v>
      </c>
      <c r="I74" s="76">
        <f t="shared" si="11"/>
        <v>21</v>
      </c>
    </row>
    <row r="75" spans="1:9" ht="114.75" x14ac:dyDescent="0.2">
      <c r="A75" s="68">
        <v>67</v>
      </c>
      <c r="B75" s="31" t="s">
        <v>291</v>
      </c>
      <c r="C75" s="75">
        <v>611</v>
      </c>
      <c r="D75" s="72" t="s">
        <v>60</v>
      </c>
      <c r="E75" s="72" t="s">
        <v>292</v>
      </c>
      <c r="F75" s="72"/>
      <c r="G75" s="76">
        <f t="shared" si="11"/>
        <v>21</v>
      </c>
      <c r="H75" s="76">
        <f t="shared" si="11"/>
        <v>21</v>
      </c>
      <c r="I75" s="76">
        <f t="shared" si="11"/>
        <v>21</v>
      </c>
    </row>
    <row r="76" spans="1:9" ht="25.5" x14ac:dyDescent="0.2">
      <c r="A76" s="68">
        <v>68</v>
      </c>
      <c r="B76" s="31" t="s">
        <v>262</v>
      </c>
      <c r="C76" s="75">
        <v>611</v>
      </c>
      <c r="D76" s="72" t="s">
        <v>60</v>
      </c>
      <c r="E76" s="72" t="s">
        <v>292</v>
      </c>
      <c r="F76" s="72" t="s">
        <v>42</v>
      </c>
      <c r="G76" s="76">
        <f t="shared" si="11"/>
        <v>21</v>
      </c>
      <c r="H76" s="76">
        <f t="shared" si="11"/>
        <v>21</v>
      </c>
      <c r="I76" s="76">
        <f t="shared" si="11"/>
        <v>21</v>
      </c>
    </row>
    <row r="77" spans="1:9" ht="25.5" x14ac:dyDescent="0.2">
      <c r="A77" s="68">
        <v>69</v>
      </c>
      <c r="B77" s="31" t="s">
        <v>43</v>
      </c>
      <c r="C77" s="75">
        <v>611</v>
      </c>
      <c r="D77" s="72" t="s">
        <v>60</v>
      </c>
      <c r="E77" s="72" t="s">
        <v>292</v>
      </c>
      <c r="F77" s="72" t="s">
        <v>34</v>
      </c>
      <c r="G77" s="76">
        <f>'[1]Расходы програмные'!$E$10/1000</f>
        <v>21</v>
      </c>
      <c r="H77" s="76">
        <f>'[1]Расходы програмные'!$F$10/1000</f>
        <v>21</v>
      </c>
      <c r="I77" s="76">
        <f>'[1]Расходы програмные'!$G$10/1000</f>
        <v>21</v>
      </c>
    </row>
    <row r="78" spans="1:9" ht="25.5" x14ac:dyDescent="0.2">
      <c r="A78" s="68">
        <v>70</v>
      </c>
      <c r="B78" s="31" t="s">
        <v>293</v>
      </c>
      <c r="C78" s="75">
        <v>611</v>
      </c>
      <c r="D78" s="72" t="s">
        <v>60</v>
      </c>
      <c r="E78" s="72" t="s">
        <v>294</v>
      </c>
      <c r="F78" s="72"/>
      <c r="G78" s="76">
        <f>G82+G85+G90+G79+0.01</f>
        <v>1202.11393</v>
      </c>
      <c r="H78" s="76">
        <f>H82+H85+H90+H79+0.01</f>
        <v>1202.11393</v>
      </c>
      <c r="I78" s="76">
        <f>I82+I85+I90+I79+0.01</f>
        <v>1202.11393</v>
      </c>
    </row>
    <row r="79" spans="1:9" ht="76.5" x14ac:dyDescent="0.2">
      <c r="A79" s="68">
        <v>71</v>
      </c>
      <c r="B79" s="79" t="s">
        <v>314</v>
      </c>
      <c r="C79" s="75">
        <v>611</v>
      </c>
      <c r="D79" s="72" t="s">
        <v>60</v>
      </c>
      <c r="E79" s="72" t="s">
        <v>313</v>
      </c>
      <c r="F79" s="72"/>
      <c r="G79" s="76">
        <f t="shared" ref="G79:I80" si="12">G80</f>
        <v>20</v>
      </c>
      <c r="H79" s="76">
        <f t="shared" si="12"/>
        <v>20</v>
      </c>
      <c r="I79" s="76">
        <f t="shared" si="12"/>
        <v>20</v>
      </c>
    </row>
    <row r="80" spans="1:9" ht="25.5" x14ac:dyDescent="0.2">
      <c r="A80" s="68">
        <v>72</v>
      </c>
      <c r="B80" s="79" t="s">
        <v>262</v>
      </c>
      <c r="C80" s="75">
        <v>611</v>
      </c>
      <c r="D80" s="72" t="s">
        <v>60</v>
      </c>
      <c r="E80" s="72" t="s">
        <v>313</v>
      </c>
      <c r="F80" s="72" t="s">
        <v>42</v>
      </c>
      <c r="G80" s="76">
        <f t="shared" si="12"/>
        <v>20</v>
      </c>
      <c r="H80" s="76">
        <f t="shared" si="12"/>
        <v>20</v>
      </c>
      <c r="I80" s="76">
        <f t="shared" si="12"/>
        <v>20</v>
      </c>
    </row>
    <row r="81" spans="1:9" ht="25.5" x14ac:dyDescent="0.2">
      <c r="A81" s="68">
        <v>73</v>
      </c>
      <c r="B81" s="31" t="s">
        <v>43</v>
      </c>
      <c r="C81" s="75">
        <v>611</v>
      </c>
      <c r="D81" s="72" t="s">
        <v>60</v>
      </c>
      <c r="E81" s="72" t="s">
        <v>313</v>
      </c>
      <c r="F81" s="72" t="s">
        <v>34</v>
      </c>
      <c r="G81" s="76">
        <f>'[1]Расходы програмные'!$E$11/1000</f>
        <v>20</v>
      </c>
      <c r="H81" s="74">
        <f>'[1]Расходы програмные'!$F$11/1000</f>
        <v>20</v>
      </c>
      <c r="I81" s="74">
        <f>'[1]Расходы програмные'!$G$11/1000</f>
        <v>20</v>
      </c>
    </row>
    <row r="82" spans="1:9" ht="89.25" x14ac:dyDescent="0.2">
      <c r="A82" s="68">
        <v>74</v>
      </c>
      <c r="B82" s="79" t="s">
        <v>295</v>
      </c>
      <c r="C82" s="75">
        <v>611</v>
      </c>
      <c r="D82" s="72" t="s">
        <v>60</v>
      </c>
      <c r="E82" s="72" t="s">
        <v>296</v>
      </c>
      <c r="F82" s="72"/>
      <c r="G82" s="76">
        <f t="shared" ref="G82:I83" si="13">G83</f>
        <v>135</v>
      </c>
      <c r="H82" s="76">
        <f t="shared" si="13"/>
        <v>135</v>
      </c>
      <c r="I82" s="76">
        <f t="shared" si="13"/>
        <v>135</v>
      </c>
    </row>
    <row r="83" spans="1:9" ht="25.5" x14ac:dyDescent="0.2">
      <c r="A83" s="68">
        <v>75</v>
      </c>
      <c r="B83" s="79" t="s">
        <v>262</v>
      </c>
      <c r="C83" s="75">
        <v>611</v>
      </c>
      <c r="D83" s="72" t="s">
        <v>60</v>
      </c>
      <c r="E83" s="72" t="s">
        <v>296</v>
      </c>
      <c r="F83" s="72" t="s">
        <v>42</v>
      </c>
      <c r="G83" s="76">
        <f t="shared" si="13"/>
        <v>135</v>
      </c>
      <c r="H83" s="76">
        <f t="shared" si="13"/>
        <v>135</v>
      </c>
      <c r="I83" s="76">
        <f t="shared" si="13"/>
        <v>135</v>
      </c>
    </row>
    <row r="84" spans="1:9" ht="25.5" x14ac:dyDescent="0.2">
      <c r="A84" s="68">
        <v>76</v>
      </c>
      <c r="B84" s="31" t="s">
        <v>43</v>
      </c>
      <c r="C84" s="75">
        <v>611</v>
      </c>
      <c r="D84" s="72" t="s">
        <v>60</v>
      </c>
      <c r="E84" s="72" t="s">
        <v>296</v>
      </c>
      <c r="F84" s="72" t="s">
        <v>34</v>
      </c>
      <c r="G84" s="76">
        <f>'[1]Расходы програмные'!$E$12/1000</f>
        <v>135</v>
      </c>
      <c r="H84" s="74">
        <f>'[1]Расходы програмные'!$F$12/1000</f>
        <v>135</v>
      </c>
      <c r="I84" s="74">
        <f>'[1]Расходы програмные'!$G$12/1000</f>
        <v>135</v>
      </c>
    </row>
    <row r="85" spans="1:9" ht="89.25" x14ac:dyDescent="0.2">
      <c r="A85" s="68">
        <v>77</v>
      </c>
      <c r="B85" s="31" t="s">
        <v>297</v>
      </c>
      <c r="C85" s="75">
        <v>611</v>
      </c>
      <c r="D85" s="72" t="s">
        <v>60</v>
      </c>
      <c r="E85" s="72" t="s">
        <v>298</v>
      </c>
      <c r="F85" s="72"/>
      <c r="G85" s="76">
        <f>G86+G88</f>
        <v>649.52651200000003</v>
      </c>
      <c r="H85" s="76">
        <f>H86+H88</f>
        <v>649.52651200000003</v>
      </c>
      <c r="I85" s="76">
        <f>I86+I88</f>
        <v>649.52651200000003</v>
      </c>
    </row>
    <row r="86" spans="1:9" ht="63.75" x14ac:dyDescent="0.2">
      <c r="A86" s="68">
        <v>78</v>
      </c>
      <c r="B86" s="79" t="s">
        <v>39</v>
      </c>
      <c r="C86" s="75">
        <v>611</v>
      </c>
      <c r="D86" s="72" t="s">
        <v>60</v>
      </c>
      <c r="E86" s="72" t="s">
        <v>298</v>
      </c>
      <c r="F86" s="72" t="s">
        <v>32</v>
      </c>
      <c r="G86" s="76">
        <f>G87</f>
        <v>406.02651200000003</v>
      </c>
      <c r="H86" s="76">
        <f>H87</f>
        <v>406.02651200000003</v>
      </c>
      <c r="I86" s="76">
        <f>I87</f>
        <v>406.02651200000003</v>
      </c>
    </row>
    <row r="87" spans="1:9" ht="25.5" x14ac:dyDescent="0.2">
      <c r="A87" s="68">
        <v>79</v>
      </c>
      <c r="B87" s="79" t="s">
        <v>58</v>
      </c>
      <c r="C87" s="75">
        <v>611</v>
      </c>
      <c r="D87" s="72" t="s">
        <v>60</v>
      </c>
      <c r="E87" s="72" t="s">
        <v>298</v>
      </c>
      <c r="F87" s="72" t="s">
        <v>22</v>
      </c>
      <c r="G87" s="76">
        <f>('[1]Расходы програмные'!$E$13+'[1]Расходы програмные'!$E$14)/1000-0.01</f>
        <v>406.02651200000003</v>
      </c>
      <c r="H87" s="74">
        <f>('[1]Расходы програмные'!$F$13+'[1]Расходы програмные'!$F$14)/1000-0.01</f>
        <v>406.02651200000003</v>
      </c>
      <c r="I87" s="74">
        <f>('[1]Расходы програмные'!$G$13+'[1]Расходы програмные'!$G$14)/1000-0.01</f>
        <v>406.02651200000003</v>
      </c>
    </row>
    <row r="88" spans="1:9" ht="25.5" x14ac:dyDescent="0.2">
      <c r="A88" s="68">
        <v>80</v>
      </c>
      <c r="B88" s="79" t="s">
        <v>262</v>
      </c>
      <c r="C88" s="75">
        <v>611</v>
      </c>
      <c r="D88" s="72" t="s">
        <v>60</v>
      </c>
      <c r="E88" s="72" t="s">
        <v>298</v>
      </c>
      <c r="F88" s="72" t="s">
        <v>42</v>
      </c>
      <c r="G88" s="76">
        <f>G89</f>
        <v>243.5</v>
      </c>
      <c r="H88" s="76">
        <f>H89</f>
        <v>243.5</v>
      </c>
      <c r="I88" s="76">
        <f>I89</f>
        <v>243.5</v>
      </c>
    </row>
    <row r="89" spans="1:9" ht="25.5" x14ac:dyDescent="0.2">
      <c r="A89" s="68">
        <v>81</v>
      </c>
      <c r="B89" s="31" t="s">
        <v>43</v>
      </c>
      <c r="C89" s="75">
        <v>611</v>
      </c>
      <c r="D89" s="72" t="s">
        <v>60</v>
      </c>
      <c r="E89" s="72" t="s">
        <v>298</v>
      </c>
      <c r="F89" s="72" t="s">
        <v>34</v>
      </c>
      <c r="G89" s="76">
        <f>('[1]Расходы програмные'!$E$15+'[1]Расходы програмные'!$E$16+'[1]Расходы програмные'!$E$17+'[1]Расходы програмные'!$E$18)/1000</f>
        <v>243.5</v>
      </c>
      <c r="H89" s="74">
        <f>('[1]Расходы програмные'!$F$15+'[1]Расходы програмные'!$F$16+'[1]Расходы програмные'!$F$17+'[1]Расходы програмные'!$F$18)/1000</f>
        <v>243.5</v>
      </c>
      <c r="I89" s="74">
        <f>('[1]Расходы програмные'!$G$15+'[1]Расходы програмные'!$G$16+'[1]Расходы програмные'!$G$17+'[1]Расходы програмные'!$G$18)/1000</f>
        <v>243.5</v>
      </c>
    </row>
    <row r="90" spans="1:9" ht="89.25" x14ac:dyDescent="0.2">
      <c r="A90" s="68">
        <v>82</v>
      </c>
      <c r="B90" s="79" t="s">
        <v>299</v>
      </c>
      <c r="C90" s="75">
        <v>611</v>
      </c>
      <c r="D90" s="72" t="s">
        <v>60</v>
      </c>
      <c r="E90" s="72" t="s">
        <v>300</v>
      </c>
      <c r="F90" s="72"/>
      <c r="G90" s="76">
        <f t="shared" ref="G90:I91" si="14">G91</f>
        <v>397.57741800000002</v>
      </c>
      <c r="H90" s="76">
        <f t="shared" si="14"/>
        <v>397.57741800000002</v>
      </c>
      <c r="I90" s="76">
        <f t="shared" si="14"/>
        <v>397.57741800000002</v>
      </c>
    </row>
    <row r="91" spans="1:9" ht="63.75" x14ac:dyDescent="0.2">
      <c r="A91" s="68">
        <v>83</v>
      </c>
      <c r="B91" s="31" t="s">
        <v>39</v>
      </c>
      <c r="C91" s="75">
        <v>611</v>
      </c>
      <c r="D91" s="72" t="s">
        <v>60</v>
      </c>
      <c r="E91" s="72" t="s">
        <v>300</v>
      </c>
      <c r="F91" s="72" t="s">
        <v>32</v>
      </c>
      <c r="G91" s="76">
        <f t="shared" si="14"/>
        <v>397.57741800000002</v>
      </c>
      <c r="H91" s="76">
        <f t="shared" si="14"/>
        <v>397.57741800000002</v>
      </c>
      <c r="I91" s="76">
        <f t="shared" si="14"/>
        <v>397.57741800000002</v>
      </c>
    </row>
    <row r="92" spans="1:9" ht="25.5" x14ac:dyDescent="0.2">
      <c r="A92" s="68">
        <v>84</v>
      </c>
      <c r="B92" s="31" t="s">
        <v>58</v>
      </c>
      <c r="C92" s="75">
        <v>611</v>
      </c>
      <c r="D92" s="72" t="s">
        <v>60</v>
      </c>
      <c r="E92" s="72" t="s">
        <v>300</v>
      </c>
      <c r="F92" s="72" t="s">
        <v>22</v>
      </c>
      <c r="G92" s="76">
        <f>('[1]Расходы програмные'!$E$19+'[1]Расходы програмные'!$E$20)/1000</f>
        <v>397.57741800000002</v>
      </c>
      <c r="H92" s="74">
        <f>('[1]Расходы програмные'!$F$19+'[1]Расходы програмные'!$F$20)/1000</f>
        <v>397.57741800000002</v>
      </c>
      <c r="I92" s="74">
        <f>('[1]Расходы програмные'!$G$19+'[1]Расходы програмные'!$G$20)/1000</f>
        <v>397.57741800000002</v>
      </c>
    </row>
    <row r="93" spans="1:9" x14ac:dyDescent="0.2">
      <c r="A93" s="68">
        <v>85</v>
      </c>
      <c r="B93" s="81" t="s">
        <v>244</v>
      </c>
      <c r="C93" s="71">
        <v>611</v>
      </c>
      <c r="D93" s="73" t="s">
        <v>252</v>
      </c>
      <c r="E93" s="73"/>
      <c r="F93" s="73"/>
      <c r="G93" s="77">
        <f t="shared" ref="G93:I94" si="15">G94</f>
        <v>5.5</v>
      </c>
      <c r="H93" s="77">
        <f t="shared" si="15"/>
        <v>5.5</v>
      </c>
      <c r="I93" s="77">
        <f t="shared" si="15"/>
        <v>5.5</v>
      </c>
    </row>
    <row r="94" spans="1:9" x14ac:dyDescent="0.2">
      <c r="A94" s="68">
        <v>86</v>
      </c>
      <c r="B94" s="56" t="s">
        <v>245</v>
      </c>
      <c r="C94" s="71">
        <v>611</v>
      </c>
      <c r="D94" s="73" t="s">
        <v>253</v>
      </c>
      <c r="E94" s="73"/>
      <c r="F94" s="73"/>
      <c r="G94" s="77">
        <f t="shared" si="15"/>
        <v>5.5</v>
      </c>
      <c r="H94" s="77">
        <f t="shared" si="15"/>
        <v>5.5</v>
      </c>
      <c r="I94" s="77">
        <f t="shared" si="15"/>
        <v>5.5</v>
      </c>
    </row>
    <row r="95" spans="1:9" ht="76.5" x14ac:dyDescent="0.2">
      <c r="A95" s="68">
        <v>87</v>
      </c>
      <c r="B95" s="31" t="s">
        <v>301</v>
      </c>
      <c r="C95" s="75">
        <v>611</v>
      </c>
      <c r="D95" s="72" t="s">
        <v>253</v>
      </c>
      <c r="E95" s="72" t="s">
        <v>302</v>
      </c>
      <c r="F95" s="72"/>
      <c r="G95" s="76">
        <f>G96+G98</f>
        <v>5.5</v>
      </c>
      <c r="H95" s="76">
        <f>H96+H98</f>
        <v>5.5</v>
      </c>
      <c r="I95" s="76">
        <f>I96+I98</f>
        <v>5.5</v>
      </c>
    </row>
    <row r="96" spans="1:9" ht="25.5" x14ac:dyDescent="0.2">
      <c r="A96" s="68">
        <v>88</v>
      </c>
      <c r="B96" s="31" t="s">
        <v>262</v>
      </c>
      <c r="C96" s="75">
        <v>611</v>
      </c>
      <c r="D96" s="72" t="s">
        <v>253</v>
      </c>
      <c r="E96" s="72" t="s">
        <v>302</v>
      </c>
      <c r="F96" s="72" t="s">
        <v>42</v>
      </c>
      <c r="G96" s="76">
        <f>G97</f>
        <v>5</v>
      </c>
      <c r="H96" s="76">
        <v>5</v>
      </c>
      <c r="I96" s="76">
        <v>5</v>
      </c>
    </row>
    <row r="97" spans="1:9" ht="25.5" x14ac:dyDescent="0.2">
      <c r="A97" s="68">
        <v>89</v>
      </c>
      <c r="B97" s="31" t="s">
        <v>43</v>
      </c>
      <c r="C97" s="75">
        <v>611</v>
      </c>
      <c r="D97" s="72" t="s">
        <v>253</v>
      </c>
      <c r="E97" s="72" t="s">
        <v>302</v>
      </c>
      <c r="F97" s="72" t="s">
        <v>34</v>
      </c>
      <c r="G97" s="76">
        <v>5</v>
      </c>
      <c r="H97" s="76">
        <v>5</v>
      </c>
      <c r="I97" s="76">
        <v>5</v>
      </c>
    </row>
    <row r="98" spans="1:9" x14ac:dyDescent="0.2">
      <c r="A98" s="68">
        <v>90</v>
      </c>
      <c r="B98" s="79" t="s">
        <v>96</v>
      </c>
      <c r="C98" s="75">
        <v>611</v>
      </c>
      <c r="D98" s="72" t="s">
        <v>253</v>
      </c>
      <c r="E98" s="72" t="s">
        <v>302</v>
      </c>
      <c r="F98" s="72" t="s">
        <v>97</v>
      </c>
      <c r="G98" s="76">
        <f>G99</f>
        <v>0.5</v>
      </c>
      <c r="H98" s="76">
        <f>H99</f>
        <v>0.5</v>
      </c>
      <c r="I98" s="76">
        <f>I99</f>
        <v>0.5</v>
      </c>
    </row>
    <row r="99" spans="1:9" x14ac:dyDescent="0.2">
      <c r="A99" s="68">
        <v>91</v>
      </c>
      <c r="B99" s="31" t="s">
        <v>263</v>
      </c>
      <c r="C99" s="75">
        <v>611</v>
      </c>
      <c r="D99" s="72" t="s">
        <v>253</v>
      </c>
      <c r="E99" s="72" t="s">
        <v>302</v>
      </c>
      <c r="F99" s="72" t="s">
        <v>98</v>
      </c>
      <c r="G99" s="76">
        <v>0.5</v>
      </c>
      <c r="H99" s="76">
        <v>0.5</v>
      </c>
      <c r="I99" s="76">
        <v>0.5</v>
      </c>
    </row>
    <row r="100" spans="1:9" x14ac:dyDescent="0.2">
      <c r="A100" s="68">
        <v>92</v>
      </c>
      <c r="B100" s="56" t="s">
        <v>303</v>
      </c>
      <c r="C100" s="71">
        <v>611</v>
      </c>
      <c r="D100" s="73" t="s">
        <v>54</v>
      </c>
      <c r="E100" s="73"/>
      <c r="F100" s="73"/>
      <c r="G100" s="77">
        <f>G101</f>
        <v>3316.44</v>
      </c>
      <c r="H100" s="77">
        <f t="shared" ref="H100:I102" si="16">H101</f>
        <v>1647.6994999999999</v>
      </c>
      <c r="I100" s="77">
        <f t="shared" si="16"/>
        <v>1475.30422</v>
      </c>
    </row>
    <row r="101" spans="1:9" x14ac:dyDescent="0.2">
      <c r="A101" s="68">
        <v>93</v>
      </c>
      <c r="B101" s="31" t="s">
        <v>4</v>
      </c>
      <c r="C101" s="75">
        <v>611</v>
      </c>
      <c r="D101" s="72" t="s">
        <v>55</v>
      </c>
      <c r="E101" s="72"/>
      <c r="F101" s="72"/>
      <c r="G101" s="76">
        <f>G102</f>
        <v>3316.44</v>
      </c>
      <c r="H101" s="76">
        <f t="shared" si="16"/>
        <v>1647.6994999999999</v>
      </c>
      <c r="I101" s="76">
        <f t="shared" si="16"/>
        <v>1475.30422</v>
      </c>
    </row>
    <row r="102" spans="1:9" ht="25.5" x14ac:dyDescent="0.2">
      <c r="A102" s="68">
        <v>94</v>
      </c>
      <c r="B102" s="31" t="s">
        <v>64</v>
      </c>
      <c r="C102" s="75">
        <v>611</v>
      </c>
      <c r="D102" s="72" t="s">
        <v>55</v>
      </c>
      <c r="E102" s="72" t="s">
        <v>71</v>
      </c>
      <c r="F102" s="72"/>
      <c r="G102" s="76">
        <f>G103</f>
        <v>3316.44</v>
      </c>
      <c r="H102" s="76">
        <f t="shared" si="16"/>
        <v>1647.6994999999999</v>
      </c>
      <c r="I102" s="76">
        <f t="shared" si="16"/>
        <v>1475.30422</v>
      </c>
    </row>
    <row r="103" spans="1:9" x14ac:dyDescent="0.2">
      <c r="A103" s="68">
        <v>95</v>
      </c>
      <c r="B103" s="31" t="s">
        <v>259</v>
      </c>
      <c r="C103" s="75">
        <v>611</v>
      </c>
      <c r="D103" s="72" t="s">
        <v>55</v>
      </c>
      <c r="E103" s="72" t="s">
        <v>72</v>
      </c>
      <c r="F103" s="72"/>
      <c r="G103" s="76">
        <f>G104+G107</f>
        <v>3316.44</v>
      </c>
      <c r="H103" s="76">
        <f>H104+H107</f>
        <v>1647.6994999999999</v>
      </c>
      <c r="I103" s="76">
        <f>I104+I107</f>
        <v>1475.30422</v>
      </c>
    </row>
    <row r="104" spans="1:9" ht="51" x14ac:dyDescent="0.2">
      <c r="A104" s="68">
        <v>96</v>
      </c>
      <c r="B104" s="79" t="s">
        <v>304</v>
      </c>
      <c r="C104" s="75">
        <v>611</v>
      </c>
      <c r="D104" s="72" t="s">
        <v>55</v>
      </c>
      <c r="E104" s="72" t="s">
        <v>305</v>
      </c>
      <c r="F104" s="72"/>
      <c r="G104" s="76">
        <f t="shared" ref="G104:I105" si="17">G105</f>
        <v>3316.44</v>
      </c>
      <c r="H104" s="76">
        <f t="shared" si="17"/>
        <v>0</v>
      </c>
      <c r="I104" s="76">
        <f t="shared" si="17"/>
        <v>0</v>
      </c>
    </row>
    <row r="105" spans="1:9" x14ac:dyDescent="0.2">
      <c r="A105" s="68">
        <v>97</v>
      </c>
      <c r="B105" s="79" t="s">
        <v>68</v>
      </c>
      <c r="C105" s="75">
        <v>611</v>
      </c>
      <c r="D105" s="72" t="s">
        <v>55</v>
      </c>
      <c r="E105" s="72" t="s">
        <v>305</v>
      </c>
      <c r="F105" s="72" t="s">
        <v>69</v>
      </c>
      <c r="G105" s="76">
        <f t="shared" si="17"/>
        <v>3316.44</v>
      </c>
      <c r="H105" s="76">
        <f t="shared" si="17"/>
        <v>0</v>
      </c>
      <c r="I105" s="76">
        <f t="shared" si="17"/>
        <v>0</v>
      </c>
    </row>
    <row r="106" spans="1:9" x14ac:dyDescent="0.2">
      <c r="A106" s="68">
        <v>98</v>
      </c>
      <c r="B106" s="79" t="s">
        <v>92</v>
      </c>
      <c r="C106" s="75">
        <v>611</v>
      </c>
      <c r="D106" s="72" t="s">
        <v>55</v>
      </c>
      <c r="E106" s="72" t="s">
        <v>305</v>
      </c>
      <c r="F106" s="72" t="s">
        <v>93</v>
      </c>
      <c r="G106" s="76">
        <f>[1]Свод!$B$8/1000</f>
        <v>3316.44</v>
      </c>
      <c r="H106" s="76">
        <v>0</v>
      </c>
      <c r="I106" s="76">
        <v>0</v>
      </c>
    </row>
    <row r="107" spans="1:9" ht="38.25" x14ac:dyDescent="0.2">
      <c r="A107" s="68">
        <v>99</v>
      </c>
      <c r="B107" s="79" t="s">
        <v>306</v>
      </c>
      <c r="C107" s="75">
        <v>611</v>
      </c>
      <c r="D107" s="72" t="s">
        <v>55</v>
      </c>
      <c r="E107" s="72" t="s">
        <v>307</v>
      </c>
      <c r="F107" s="72"/>
      <c r="G107" s="76">
        <f t="shared" ref="G107:I108" si="18">G108</f>
        <v>0</v>
      </c>
      <c r="H107" s="76">
        <f t="shared" si="18"/>
        <v>1647.6994999999999</v>
      </c>
      <c r="I107" s="76">
        <f t="shared" si="18"/>
        <v>1475.30422</v>
      </c>
    </row>
    <row r="108" spans="1:9" ht="25.5" x14ac:dyDescent="0.2">
      <c r="A108" s="68">
        <v>100</v>
      </c>
      <c r="B108" s="79" t="s">
        <v>161</v>
      </c>
      <c r="C108" s="75">
        <v>611</v>
      </c>
      <c r="D108" s="72" t="s">
        <v>55</v>
      </c>
      <c r="E108" s="72" t="s">
        <v>307</v>
      </c>
      <c r="F108" s="72" t="s">
        <v>23</v>
      </c>
      <c r="G108" s="76">
        <f t="shared" si="18"/>
        <v>0</v>
      </c>
      <c r="H108" s="76">
        <f t="shared" si="18"/>
        <v>1647.6994999999999</v>
      </c>
      <c r="I108" s="76">
        <f t="shared" si="18"/>
        <v>1475.30422</v>
      </c>
    </row>
    <row r="109" spans="1:9" x14ac:dyDescent="0.2">
      <c r="A109" s="68">
        <v>101</v>
      </c>
      <c r="B109" s="79" t="s">
        <v>162</v>
      </c>
      <c r="C109" s="75">
        <v>611</v>
      </c>
      <c r="D109" s="72" t="s">
        <v>55</v>
      </c>
      <c r="E109" s="72" t="s">
        <v>307</v>
      </c>
      <c r="F109" s="72" t="s">
        <v>56</v>
      </c>
      <c r="G109" s="76">
        <v>0</v>
      </c>
      <c r="H109" s="76">
        <f>[1]Свод!$C$8/1000</f>
        <v>1647.6994999999999</v>
      </c>
      <c r="I109" s="76">
        <f>[1]Свод!$D$8/1000</f>
        <v>1475.30422</v>
      </c>
    </row>
    <row r="110" spans="1:9" x14ac:dyDescent="0.2">
      <c r="A110" s="68">
        <v>102</v>
      </c>
      <c r="B110" s="81" t="s">
        <v>308</v>
      </c>
      <c r="C110" s="71">
        <v>611</v>
      </c>
      <c r="D110" s="73" t="s">
        <v>30</v>
      </c>
      <c r="E110" s="73"/>
      <c r="F110" s="73"/>
      <c r="G110" s="77">
        <f t="shared" ref="G110:G115" si="19">G111</f>
        <v>150</v>
      </c>
      <c r="H110" s="77">
        <f t="shared" ref="H110:I115" si="20">H111</f>
        <v>150</v>
      </c>
      <c r="I110" s="77">
        <f t="shared" si="20"/>
        <v>150</v>
      </c>
    </row>
    <row r="111" spans="1:9" x14ac:dyDescent="0.2">
      <c r="A111" s="68">
        <v>103</v>
      </c>
      <c r="B111" s="79" t="s">
        <v>248</v>
      </c>
      <c r="C111" s="75">
        <v>611</v>
      </c>
      <c r="D111" s="72" t="s">
        <v>45</v>
      </c>
      <c r="E111" s="72"/>
      <c r="F111" s="72"/>
      <c r="G111" s="76">
        <f t="shared" si="19"/>
        <v>150</v>
      </c>
      <c r="H111" s="76">
        <f t="shared" si="20"/>
        <v>150</v>
      </c>
      <c r="I111" s="76">
        <f t="shared" si="20"/>
        <v>150</v>
      </c>
    </row>
    <row r="112" spans="1:9" ht="25.5" x14ac:dyDescent="0.2">
      <c r="A112" s="68">
        <v>104</v>
      </c>
      <c r="B112" s="79" t="s">
        <v>64</v>
      </c>
      <c r="C112" s="75">
        <v>611</v>
      </c>
      <c r="D112" s="72" t="s">
        <v>45</v>
      </c>
      <c r="E112" s="72" t="s">
        <v>71</v>
      </c>
      <c r="F112" s="72"/>
      <c r="G112" s="76">
        <f t="shared" si="19"/>
        <v>150</v>
      </c>
      <c r="H112" s="76">
        <f t="shared" si="20"/>
        <v>150</v>
      </c>
      <c r="I112" s="76">
        <f t="shared" si="20"/>
        <v>150</v>
      </c>
    </row>
    <row r="113" spans="1:9" x14ac:dyDescent="0.2">
      <c r="A113" s="68">
        <v>105</v>
      </c>
      <c r="B113" s="79" t="s">
        <v>259</v>
      </c>
      <c r="C113" s="75">
        <v>611</v>
      </c>
      <c r="D113" s="72" t="s">
        <v>45</v>
      </c>
      <c r="E113" s="72" t="s">
        <v>72</v>
      </c>
      <c r="F113" s="72"/>
      <c r="G113" s="76">
        <f t="shared" si="19"/>
        <v>150</v>
      </c>
      <c r="H113" s="76">
        <f t="shared" si="20"/>
        <v>150</v>
      </c>
      <c r="I113" s="76">
        <f t="shared" si="20"/>
        <v>150</v>
      </c>
    </row>
    <row r="114" spans="1:9" ht="51" x14ac:dyDescent="0.2">
      <c r="A114" s="68">
        <v>106</v>
      </c>
      <c r="B114" s="79" t="s">
        <v>309</v>
      </c>
      <c r="C114" s="75">
        <v>611</v>
      </c>
      <c r="D114" s="72" t="s">
        <v>45</v>
      </c>
      <c r="E114" s="72" t="s">
        <v>310</v>
      </c>
      <c r="F114" s="72"/>
      <c r="G114" s="76">
        <f t="shared" si="19"/>
        <v>150</v>
      </c>
      <c r="H114" s="76">
        <f t="shared" si="20"/>
        <v>150</v>
      </c>
      <c r="I114" s="76">
        <f t="shared" si="20"/>
        <v>150</v>
      </c>
    </row>
    <row r="115" spans="1:9" x14ac:dyDescent="0.2">
      <c r="A115" s="68">
        <v>107</v>
      </c>
      <c r="B115" s="79" t="s">
        <v>164</v>
      </c>
      <c r="C115" s="75">
        <v>611</v>
      </c>
      <c r="D115" s="72" t="s">
        <v>45</v>
      </c>
      <c r="E115" s="72" t="s">
        <v>310</v>
      </c>
      <c r="F115" s="72" t="s">
        <v>47</v>
      </c>
      <c r="G115" s="76">
        <f t="shared" si="19"/>
        <v>150</v>
      </c>
      <c r="H115" s="76">
        <f t="shared" si="20"/>
        <v>150</v>
      </c>
      <c r="I115" s="76">
        <f t="shared" si="20"/>
        <v>150</v>
      </c>
    </row>
    <row r="116" spans="1:9" x14ac:dyDescent="0.2">
      <c r="A116" s="68">
        <v>108</v>
      </c>
      <c r="B116" s="79" t="s">
        <v>163</v>
      </c>
      <c r="C116" s="75">
        <v>611</v>
      </c>
      <c r="D116" s="72" t="s">
        <v>45</v>
      </c>
      <c r="E116" s="72" t="s">
        <v>310</v>
      </c>
      <c r="F116" s="72" t="s">
        <v>46</v>
      </c>
      <c r="G116" s="76">
        <f>[1]Свод!$B$9/1000</f>
        <v>150</v>
      </c>
      <c r="H116" s="74">
        <f>[1]Свод!$C$9/1000</f>
        <v>150</v>
      </c>
      <c r="I116" s="74">
        <f>[1]Свод!$D$9/1000</f>
        <v>150</v>
      </c>
    </row>
    <row r="117" spans="1:9" ht="25.5" x14ac:dyDescent="0.2">
      <c r="A117" s="68">
        <v>109</v>
      </c>
      <c r="B117" s="81" t="s">
        <v>177</v>
      </c>
      <c r="C117" s="73" t="s">
        <v>218</v>
      </c>
      <c r="D117" s="73" t="s">
        <v>66</v>
      </c>
      <c r="E117" s="73"/>
      <c r="F117" s="73"/>
      <c r="G117" s="77">
        <f t="shared" ref="G117:G122" si="21">G118</f>
        <v>16.100000000000001</v>
      </c>
      <c r="H117" s="77">
        <f t="shared" ref="H117:I122" si="22">H118</f>
        <v>0</v>
      </c>
      <c r="I117" s="77">
        <f t="shared" si="22"/>
        <v>0</v>
      </c>
    </row>
    <row r="118" spans="1:9" x14ac:dyDescent="0.2">
      <c r="A118" s="68">
        <v>110</v>
      </c>
      <c r="B118" s="79" t="s">
        <v>100</v>
      </c>
      <c r="C118" s="72" t="s">
        <v>218</v>
      </c>
      <c r="D118" s="72" t="s">
        <v>67</v>
      </c>
      <c r="E118" s="72"/>
      <c r="F118" s="72"/>
      <c r="G118" s="76">
        <f t="shared" si="21"/>
        <v>16.100000000000001</v>
      </c>
      <c r="H118" s="76">
        <f t="shared" si="22"/>
        <v>0</v>
      </c>
      <c r="I118" s="76">
        <f t="shared" si="22"/>
        <v>0</v>
      </c>
    </row>
    <row r="119" spans="1:9" ht="25.5" x14ac:dyDescent="0.2">
      <c r="A119" s="68">
        <v>111</v>
      </c>
      <c r="B119" s="79" t="s">
        <v>64</v>
      </c>
      <c r="C119" s="72" t="s">
        <v>218</v>
      </c>
      <c r="D119" s="72" t="s">
        <v>67</v>
      </c>
      <c r="E119" s="72" t="s">
        <v>71</v>
      </c>
      <c r="F119" s="72"/>
      <c r="G119" s="76">
        <f t="shared" si="21"/>
        <v>16.100000000000001</v>
      </c>
      <c r="H119" s="76">
        <f t="shared" si="22"/>
        <v>0</v>
      </c>
      <c r="I119" s="76">
        <f t="shared" si="22"/>
        <v>0</v>
      </c>
    </row>
    <row r="120" spans="1:9" x14ac:dyDescent="0.2">
      <c r="A120" s="68">
        <v>112</v>
      </c>
      <c r="B120" s="79" t="s">
        <v>259</v>
      </c>
      <c r="C120" s="72" t="s">
        <v>218</v>
      </c>
      <c r="D120" s="72" t="s">
        <v>67</v>
      </c>
      <c r="E120" s="72" t="s">
        <v>72</v>
      </c>
      <c r="F120" s="72"/>
      <c r="G120" s="76">
        <f t="shared" si="21"/>
        <v>16.100000000000001</v>
      </c>
      <c r="H120" s="76">
        <f t="shared" si="22"/>
        <v>0</v>
      </c>
      <c r="I120" s="76">
        <f t="shared" si="22"/>
        <v>0</v>
      </c>
    </row>
    <row r="121" spans="1:9" ht="51" x14ac:dyDescent="0.2">
      <c r="A121" s="68">
        <v>113</v>
      </c>
      <c r="B121" s="79" t="s">
        <v>311</v>
      </c>
      <c r="C121" s="72" t="s">
        <v>218</v>
      </c>
      <c r="D121" s="72" t="s">
        <v>67</v>
      </c>
      <c r="E121" s="72" t="s">
        <v>312</v>
      </c>
      <c r="F121" s="72"/>
      <c r="G121" s="76">
        <f t="shared" si="21"/>
        <v>16.100000000000001</v>
      </c>
      <c r="H121" s="76">
        <f t="shared" si="22"/>
        <v>0</v>
      </c>
      <c r="I121" s="76">
        <f t="shared" si="22"/>
        <v>0</v>
      </c>
    </row>
    <row r="122" spans="1:9" x14ac:dyDescent="0.2">
      <c r="A122" s="68">
        <v>114</v>
      </c>
      <c r="B122" s="79" t="s">
        <v>68</v>
      </c>
      <c r="C122" s="72" t="s">
        <v>218</v>
      </c>
      <c r="D122" s="72" t="s">
        <v>67</v>
      </c>
      <c r="E122" s="72" t="s">
        <v>312</v>
      </c>
      <c r="F122" s="72" t="s">
        <v>69</v>
      </c>
      <c r="G122" s="76">
        <f t="shared" si="21"/>
        <v>16.100000000000001</v>
      </c>
      <c r="H122" s="76">
        <f t="shared" si="22"/>
        <v>0</v>
      </c>
      <c r="I122" s="76">
        <f t="shared" si="22"/>
        <v>0</v>
      </c>
    </row>
    <row r="123" spans="1:9" x14ac:dyDescent="0.2">
      <c r="A123" s="68">
        <v>115</v>
      </c>
      <c r="B123" s="31" t="s">
        <v>92</v>
      </c>
      <c r="C123" s="75">
        <v>611</v>
      </c>
      <c r="D123" s="72" t="s">
        <v>67</v>
      </c>
      <c r="E123" s="72" t="s">
        <v>312</v>
      </c>
      <c r="F123" s="72" t="s">
        <v>93</v>
      </c>
      <c r="G123" s="76">
        <f>[1]Свод!$B$10/1000</f>
        <v>16.100000000000001</v>
      </c>
      <c r="H123" s="74">
        <f>[1]Свод!$C$10/1000</f>
        <v>0</v>
      </c>
      <c r="I123" s="74">
        <f>[1]Свод!$D$10/1000</f>
        <v>0</v>
      </c>
    </row>
    <row r="124" spans="1:9" x14ac:dyDescent="0.2">
      <c r="A124" s="68">
        <v>116</v>
      </c>
      <c r="B124" s="31" t="s">
        <v>28</v>
      </c>
      <c r="C124" s="75"/>
      <c r="D124" s="72"/>
      <c r="E124" s="72"/>
      <c r="F124" s="72"/>
      <c r="G124" s="76"/>
      <c r="H124" s="74">
        <f>[1]Свод!$C$12/1000</f>
        <v>168.61051282051358</v>
      </c>
      <c r="I124" s="74">
        <f>[1]Свод!$D$12/1000</f>
        <v>346.50578947368376</v>
      </c>
    </row>
    <row r="125" spans="1:9" s="20" customFormat="1" ht="11.25" x14ac:dyDescent="0.2">
      <c r="A125" s="26"/>
      <c r="B125" s="26"/>
      <c r="C125" s="27"/>
      <c r="D125" s="28"/>
      <c r="E125" s="29"/>
      <c r="F125" s="29"/>
      <c r="G125" s="30"/>
    </row>
  </sheetData>
  <mergeCells count="12">
    <mergeCell ref="D1:I1"/>
    <mergeCell ref="B2:I2"/>
    <mergeCell ref="A3:I3"/>
    <mergeCell ref="A5:A7"/>
    <mergeCell ref="C5:C7"/>
    <mergeCell ref="H5:H7"/>
    <mergeCell ref="I5:I7"/>
    <mergeCell ref="D5:D7"/>
    <mergeCell ref="E5:E7"/>
    <mergeCell ref="F5:F7"/>
    <mergeCell ref="G5:G7"/>
    <mergeCell ref="B5:B7"/>
  </mergeCells>
  <phoneticPr fontId="1" type="noConversion"/>
  <pageMargins left="0.55118110236220474" right="0.27559055118110237" top="0.47244094488188981" bottom="0.47244094488188981" header="0.31496062992125984" footer="0.27559055118110237"/>
  <pageSetup paperSize="9" scale="85" fitToHeight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4"/>
  <sheetViews>
    <sheetView zoomScale="110" zoomScaleNormal="110" workbookViewId="0">
      <selection activeCell="E9" sqref="E9"/>
    </sheetView>
  </sheetViews>
  <sheetFormatPr defaultRowHeight="12.75" x14ac:dyDescent="0.2"/>
  <cols>
    <col min="1" max="1" width="5.5703125" customWidth="1"/>
    <col min="2" max="2" width="44.85546875" customWidth="1"/>
    <col min="3" max="3" width="9.7109375" customWidth="1"/>
    <col min="4" max="4" width="7.7109375" customWidth="1"/>
    <col min="5" max="5" width="6" customWidth="1"/>
    <col min="6" max="6" width="8.28515625" customWidth="1"/>
    <col min="7" max="8" width="9.140625" customWidth="1"/>
  </cols>
  <sheetData>
    <row r="1" spans="1:8" ht="22.5" customHeight="1" x14ac:dyDescent="0.2">
      <c r="A1" s="104" t="s">
        <v>315</v>
      </c>
      <c r="B1" s="104"/>
      <c r="C1" s="104"/>
      <c r="D1" s="104"/>
      <c r="E1" s="104"/>
      <c r="F1" s="104"/>
      <c r="G1" s="104"/>
      <c r="H1" s="104"/>
    </row>
    <row r="2" spans="1:8" ht="57" customHeight="1" x14ac:dyDescent="0.2">
      <c r="A2" s="131" t="s">
        <v>333</v>
      </c>
      <c r="B2" s="131"/>
      <c r="C2" s="131"/>
      <c r="D2" s="131"/>
      <c r="E2" s="131"/>
      <c r="F2" s="131"/>
      <c r="G2" s="131"/>
      <c r="H2" s="131"/>
    </row>
    <row r="3" spans="1:8" ht="61.5" customHeight="1" x14ac:dyDescent="0.25">
      <c r="A3" s="114" t="s">
        <v>325</v>
      </c>
      <c r="B3" s="114"/>
      <c r="C3" s="114"/>
      <c r="D3" s="114"/>
      <c r="E3" s="114"/>
      <c r="F3" s="114"/>
      <c r="G3" s="114"/>
      <c r="H3" s="114"/>
    </row>
    <row r="4" spans="1:8" x14ac:dyDescent="0.2">
      <c r="A4" s="20"/>
      <c r="B4" s="20"/>
      <c r="C4" s="64"/>
      <c r="D4" s="64"/>
      <c r="E4" s="64"/>
      <c r="F4" s="64"/>
      <c r="G4" s="64"/>
      <c r="H4" s="40" t="s">
        <v>316</v>
      </c>
    </row>
    <row r="5" spans="1:8" x14ac:dyDescent="0.2">
      <c r="A5" s="133" t="s">
        <v>82</v>
      </c>
      <c r="B5" s="134" t="s">
        <v>257</v>
      </c>
      <c r="C5" s="133" t="s">
        <v>84</v>
      </c>
      <c r="D5" s="133" t="s">
        <v>85</v>
      </c>
      <c r="E5" s="133" t="s">
        <v>83</v>
      </c>
      <c r="F5" s="133" t="s">
        <v>152</v>
      </c>
      <c r="G5" s="133" t="s">
        <v>179</v>
      </c>
      <c r="H5" s="133" t="s">
        <v>198</v>
      </c>
    </row>
    <row r="6" spans="1:8" x14ac:dyDescent="0.2">
      <c r="A6" s="133"/>
      <c r="B6" s="134"/>
      <c r="C6" s="133"/>
      <c r="D6" s="133"/>
      <c r="E6" s="133"/>
      <c r="F6" s="133"/>
      <c r="G6" s="133"/>
      <c r="H6" s="133"/>
    </row>
    <row r="7" spans="1:8" x14ac:dyDescent="0.2">
      <c r="A7" s="133"/>
      <c r="B7" s="134"/>
      <c r="C7" s="133"/>
      <c r="D7" s="133"/>
      <c r="E7" s="133"/>
      <c r="F7" s="133"/>
      <c r="G7" s="133"/>
      <c r="H7" s="133"/>
    </row>
    <row r="8" spans="1:8" x14ac:dyDescent="0.2">
      <c r="A8" s="78"/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</row>
    <row r="9" spans="1:8" ht="63.75" x14ac:dyDescent="0.2">
      <c r="A9" s="41">
        <v>1</v>
      </c>
      <c r="B9" s="69" t="s">
        <v>317</v>
      </c>
      <c r="C9" s="53" t="s">
        <v>74</v>
      </c>
      <c r="D9" s="83"/>
      <c r="E9" s="83"/>
      <c r="F9" s="77">
        <f>F10+F21+F27+F33+F39</f>
        <v>1677.81393</v>
      </c>
      <c r="G9" s="77">
        <f>G10+G21+G27+G33+G39</f>
        <v>1452.9139299999999</v>
      </c>
      <c r="H9" s="77">
        <f>H10+H21+H27+H33+H39</f>
        <v>1455.2139299999999</v>
      </c>
    </row>
    <row r="10" spans="1:8" ht="25.5" x14ac:dyDescent="0.2">
      <c r="A10" s="41">
        <v>2</v>
      </c>
      <c r="B10" s="31" t="s">
        <v>318</v>
      </c>
      <c r="C10" s="88" t="s">
        <v>75</v>
      </c>
      <c r="D10" s="42"/>
      <c r="E10" s="88"/>
      <c r="F10" s="102">
        <f>F11+F16</f>
        <v>448.7</v>
      </c>
      <c r="G10" s="102">
        <f>G11+G16</f>
        <v>223.8</v>
      </c>
      <c r="H10" s="102">
        <f>H11+H16</f>
        <v>226.1</v>
      </c>
    </row>
    <row r="11" spans="1:8" ht="102" x14ac:dyDescent="0.2">
      <c r="A11" s="41">
        <v>3</v>
      </c>
      <c r="B11" s="31" t="s">
        <v>284</v>
      </c>
      <c r="C11" s="88" t="s">
        <v>285</v>
      </c>
      <c r="D11" s="88"/>
      <c r="E11" s="88"/>
      <c r="F11" s="102">
        <f>F12</f>
        <v>233.2</v>
      </c>
      <c r="G11" s="102">
        <f t="shared" ref="G11:H14" si="0">G12</f>
        <v>223.8</v>
      </c>
      <c r="H11" s="102">
        <f t="shared" si="0"/>
        <v>226.1</v>
      </c>
    </row>
    <row r="12" spans="1:8" ht="25.5" x14ac:dyDescent="0.2">
      <c r="A12" s="41">
        <v>4</v>
      </c>
      <c r="B12" s="31" t="s">
        <v>262</v>
      </c>
      <c r="C12" s="88" t="s">
        <v>285</v>
      </c>
      <c r="D12" s="88" t="s">
        <v>42</v>
      </c>
      <c r="E12" s="88"/>
      <c r="F12" s="102">
        <f>F13</f>
        <v>233.2</v>
      </c>
      <c r="G12" s="102">
        <f t="shared" si="0"/>
        <v>223.8</v>
      </c>
      <c r="H12" s="102">
        <f t="shared" si="0"/>
        <v>226.1</v>
      </c>
    </row>
    <row r="13" spans="1:8" ht="38.25" x14ac:dyDescent="0.2">
      <c r="A13" s="41">
        <v>5</v>
      </c>
      <c r="B13" s="79" t="s">
        <v>43</v>
      </c>
      <c r="C13" s="88" t="s">
        <v>285</v>
      </c>
      <c r="D13" s="88" t="s">
        <v>34</v>
      </c>
      <c r="E13" s="88"/>
      <c r="F13" s="102">
        <f>F14</f>
        <v>233.2</v>
      </c>
      <c r="G13" s="102">
        <f t="shared" si="0"/>
        <v>223.8</v>
      </c>
      <c r="H13" s="102">
        <f t="shared" si="0"/>
        <v>226.1</v>
      </c>
    </row>
    <row r="14" spans="1:8" x14ac:dyDescent="0.2">
      <c r="A14" s="41">
        <v>6</v>
      </c>
      <c r="B14" s="79" t="s">
        <v>37</v>
      </c>
      <c r="C14" s="88" t="s">
        <v>285</v>
      </c>
      <c r="D14" s="88" t="s">
        <v>34</v>
      </c>
      <c r="E14" s="88" t="s">
        <v>50</v>
      </c>
      <c r="F14" s="102">
        <f>F15</f>
        <v>233.2</v>
      </c>
      <c r="G14" s="102">
        <f t="shared" si="0"/>
        <v>223.8</v>
      </c>
      <c r="H14" s="102">
        <f t="shared" si="0"/>
        <v>226.1</v>
      </c>
    </row>
    <row r="15" spans="1:8" x14ac:dyDescent="0.2">
      <c r="A15" s="41">
        <v>7</v>
      </c>
      <c r="B15" s="79" t="s">
        <v>53</v>
      </c>
      <c r="C15" s="88" t="s">
        <v>285</v>
      </c>
      <c r="D15" s="88" t="s">
        <v>34</v>
      </c>
      <c r="E15" s="88" t="s">
        <v>51</v>
      </c>
      <c r="F15" s="102">
        <f>'Приложение 4'!G67</f>
        <v>233.2</v>
      </c>
      <c r="G15" s="102">
        <f>'Приложение 4'!H67</f>
        <v>223.8</v>
      </c>
      <c r="H15" s="102">
        <f>'Приложение 4'!I67</f>
        <v>226.1</v>
      </c>
    </row>
    <row r="16" spans="1:8" ht="114.75" x14ac:dyDescent="0.2">
      <c r="A16" s="41">
        <v>8</v>
      </c>
      <c r="B16" s="79" t="s">
        <v>286</v>
      </c>
      <c r="C16" s="88" t="s">
        <v>287</v>
      </c>
      <c r="D16" s="88"/>
      <c r="E16" s="88"/>
      <c r="F16" s="102">
        <f t="shared" ref="F16:H19" si="1">F17</f>
        <v>215.5</v>
      </c>
      <c r="G16" s="102">
        <f t="shared" si="1"/>
        <v>0</v>
      </c>
      <c r="H16" s="102">
        <f t="shared" si="1"/>
        <v>0</v>
      </c>
    </row>
    <row r="17" spans="1:8" ht="25.5" x14ac:dyDescent="0.2">
      <c r="A17" s="41">
        <v>9</v>
      </c>
      <c r="B17" s="31" t="s">
        <v>262</v>
      </c>
      <c r="C17" s="88" t="s">
        <v>287</v>
      </c>
      <c r="D17" s="88" t="s">
        <v>42</v>
      </c>
      <c r="E17" s="88"/>
      <c r="F17" s="102">
        <f t="shared" si="1"/>
        <v>215.5</v>
      </c>
      <c r="G17" s="102">
        <f t="shared" si="1"/>
        <v>0</v>
      </c>
      <c r="H17" s="102">
        <f t="shared" si="1"/>
        <v>0</v>
      </c>
    </row>
    <row r="18" spans="1:8" ht="38.25" x14ac:dyDescent="0.2">
      <c r="A18" s="41">
        <v>10</v>
      </c>
      <c r="B18" s="79" t="s">
        <v>43</v>
      </c>
      <c r="C18" s="88" t="s">
        <v>287</v>
      </c>
      <c r="D18" s="88" t="s">
        <v>34</v>
      </c>
      <c r="E18" s="88"/>
      <c r="F18" s="102">
        <f t="shared" si="1"/>
        <v>215.5</v>
      </c>
      <c r="G18" s="102">
        <f t="shared" si="1"/>
        <v>0</v>
      </c>
      <c r="H18" s="102">
        <f t="shared" si="1"/>
        <v>0</v>
      </c>
    </row>
    <row r="19" spans="1:8" x14ac:dyDescent="0.2">
      <c r="A19" s="41">
        <v>11</v>
      </c>
      <c r="B19" s="79" t="s">
        <v>37</v>
      </c>
      <c r="C19" s="88" t="s">
        <v>287</v>
      </c>
      <c r="D19" s="88" t="s">
        <v>34</v>
      </c>
      <c r="E19" s="88" t="s">
        <v>50</v>
      </c>
      <c r="F19" s="102">
        <f t="shared" si="1"/>
        <v>215.5</v>
      </c>
      <c r="G19" s="102">
        <f t="shared" si="1"/>
        <v>0</v>
      </c>
      <c r="H19" s="102">
        <f t="shared" si="1"/>
        <v>0</v>
      </c>
    </row>
    <row r="20" spans="1:8" x14ac:dyDescent="0.2">
      <c r="A20" s="41">
        <v>12</v>
      </c>
      <c r="B20" s="79" t="s">
        <v>53</v>
      </c>
      <c r="C20" s="88" t="s">
        <v>287</v>
      </c>
      <c r="D20" s="88" t="s">
        <v>34</v>
      </c>
      <c r="E20" s="88" t="s">
        <v>51</v>
      </c>
      <c r="F20" s="102">
        <f>'Приложение 4'!G70</f>
        <v>215.5</v>
      </c>
      <c r="G20" s="102">
        <f>'Приложение 4'!H70</f>
        <v>0</v>
      </c>
      <c r="H20" s="102">
        <f>'Приложение 4'!I70</f>
        <v>0</v>
      </c>
    </row>
    <row r="21" spans="1:8" ht="51" x14ac:dyDescent="0.2">
      <c r="A21" s="41">
        <v>13</v>
      </c>
      <c r="B21" s="31" t="s">
        <v>279</v>
      </c>
      <c r="C21" s="88" t="s">
        <v>76</v>
      </c>
      <c r="D21" s="88"/>
      <c r="E21" s="88"/>
      <c r="F21" s="102">
        <f t="shared" ref="F21:H25" si="2">F22</f>
        <v>1</v>
      </c>
      <c r="G21" s="102">
        <f t="shared" si="2"/>
        <v>1</v>
      </c>
      <c r="H21" s="102">
        <f t="shared" si="2"/>
        <v>1</v>
      </c>
    </row>
    <row r="22" spans="1:8" ht="114.75" x14ac:dyDescent="0.2">
      <c r="A22" s="41">
        <v>14</v>
      </c>
      <c r="B22" s="79" t="s">
        <v>280</v>
      </c>
      <c r="C22" s="88" t="s">
        <v>281</v>
      </c>
      <c r="D22" s="88"/>
      <c r="E22" s="88"/>
      <c r="F22" s="102">
        <f t="shared" si="2"/>
        <v>1</v>
      </c>
      <c r="G22" s="102">
        <f t="shared" si="2"/>
        <v>1</v>
      </c>
      <c r="H22" s="102">
        <f t="shared" si="2"/>
        <v>1</v>
      </c>
    </row>
    <row r="23" spans="1:8" ht="25.5" x14ac:dyDescent="0.2">
      <c r="A23" s="41">
        <v>15</v>
      </c>
      <c r="B23" s="31" t="s">
        <v>262</v>
      </c>
      <c r="C23" s="88" t="s">
        <v>281</v>
      </c>
      <c r="D23" s="88" t="s">
        <v>42</v>
      </c>
      <c r="E23" s="88"/>
      <c r="F23" s="102">
        <f t="shared" si="2"/>
        <v>1</v>
      </c>
      <c r="G23" s="102">
        <f t="shared" si="2"/>
        <v>1</v>
      </c>
      <c r="H23" s="102">
        <f t="shared" si="2"/>
        <v>1</v>
      </c>
    </row>
    <row r="24" spans="1:8" ht="38.25" x14ac:dyDescent="0.2">
      <c r="A24" s="41">
        <v>16</v>
      </c>
      <c r="B24" s="31" t="s">
        <v>43</v>
      </c>
      <c r="C24" s="88" t="s">
        <v>281</v>
      </c>
      <c r="D24" s="88" t="s">
        <v>34</v>
      </c>
      <c r="E24" s="88"/>
      <c r="F24" s="102">
        <f t="shared" si="2"/>
        <v>1</v>
      </c>
      <c r="G24" s="102">
        <f t="shared" si="2"/>
        <v>1</v>
      </c>
      <c r="H24" s="102">
        <f t="shared" si="2"/>
        <v>1</v>
      </c>
    </row>
    <row r="25" spans="1:8" ht="25.5" x14ac:dyDescent="0.2">
      <c r="A25" s="41">
        <v>17</v>
      </c>
      <c r="B25" s="79" t="s">
        <v>38</v>
      </c>
      <c r="C25" s="88" t="s">
        <v>281</v>
      </c>
      <c r="D25" s="88" t="s">
        <v>34</v>
      </c>
      <c r="E25" s="88" t="s">
        <v>48</v>
      </c>
      <c r="F25" s="102">
        <f t="shared" si="2"/>
        <v>1</v>
      </c>
      <c r="G25" s="102">
        <f t="shared" si="2"/>
        <v>1</v>
      </c>
      <c r="H25" s="102">
        <f t="shared" si="2"/>
        <v>1</v>
      </c>
    </row>
    <row r="26" spans="1:8" ht="25.5" x14ac:dyDescent="0.2">
      <c r="A26" s="41">
        <v>18</v>
      </c>
      <c r="B26" s="79" t="s">
        <v>184</v>
      </c>
      <c r="C26" s="88" t="s">
        <v>281</v>
      </c>
      <c r="D26" s="88" t="s">
        <v>34</v>
      </c>
      <c r="E26" s="88" t="s">
        <v>182</v>
      </c>
      <c r="F26" s="102">
        <f>'Приложение 4'!G60</f>
        <v>1</v>
      </c>
      <c r="G26" s="102">
        <f>'Приложение 4'!H60</f>
        <v>1</v>
      </c>
      <c r="H26" s="102">
        <f>'Приложение 4'!I60</f>
        <v>1</v>
      </c>
    </row>
    <row r="27" spans="1:8" ht="25.5" x14ac:dyDescent="0.2">
      <c r="A27" s="41">
        <v>19</v>
      </c>
      <c r="B27" s="31" t="s">
        <v>319</v>
      </c>
      <c r="C27" s="88" t="s">
        <v>275</v>
      </c>
      <c r="D27" s="88"/>
      <c r="E27" s="88"/>
      <c r="F27" s="76">
        <f t="shared" ref="F27:H31" si="3">F28</f>
        <v>5</v>
      </c>
      <c r="G27" s="76">
        <f t="shared" si="3"/>
        <v>5</v>
      </c>
      <c r="H27" s="76">
        <f t="shared" si="3"/>
        <v>5</v>
      </c>
    </row>
    <row r="28" spans="1:8" ht="102" x14ac:dyDescent="0.2">
      <c r="A28" s="41">
        <v>20</v>
      </c>
      <c r="B28" s="79" t="s">
        <v>276</v>
      </c>
      <c r="C28" s="88" t="s">
        <v>277</v>
      </c>
      <c r="D28" s="88"/>
      <c r="E28" s="88"/>
      <c r="F28" s="76">
        <f t="shared" si="3"/>
        <v>5</v>
      </c>
      <c r="G28" s="76">
        <f t="shared" si="3"/>
        <v>5</v>
      </c>
      <c r="H28" s="76">
        <f t="shared" si="3"/>
        <v>5</v>
      </c>
    </row>
    <row r="29" spans="1:8" ht="25.5" x14ac:dyDescent="0.2">
      <c r="A29" s="41">
        <v>21</v>
      </c>
      <c r="B29" s="31" t="s">
        <v>262</v>
      </c>
      <c r="C29" s="88" t="s">
        <v>277</v>
      </c>
      <c r="D29" s="88" t="s">
        <v>42</v>
      </c>
      <c r="E29" s="88"/>
      <c r="F29" s="76">
        <f t="shared" si="3"/>
        <v>5</v>
      </c>
      <c r="G29" s="76">
        <f t="shared" si="3"/>
        <v>5</v>
      </c>
      <c r="H29" s="76">
        <f t="shared" si="3"/>
        <v>5</v>
      </c>
    </row>
    <row r="30" spans="1:8" ht="38.25" x14ac:dyDescent="0.2">
      <c r="A30" s="41">
        <v>22</v>
      </c>
      <c r="B30" s="31" t="s">
        <v>43</v>
      </c>
      <c r="C30" s="88" t="s">
        <v>277</v>
      </c>
      <c r="D30" s="88" t="s">
        <v>34</v>
      </c>
      <c r="E30" s="88"/>
      <c r="F30" s="76">
        <f t="shared" si="3"/>
        <v>5</v>
      </c>
      <c r="G30" s="76">
        <f t="shared" si="3"/>
        <v>5</v>
      </c>
      <c r="H30" s="76">
        <f t="shared" si="3"/>
        <v>5</v>
      </c>
    </row>
    <row r="31" spans="1:8" ht="25.5" x14ac:dyDescent="0.2">
      <c r="A31" s="41">
        <v>23</v>
      </c>
      <c r="B31" s="31" t="s">
        <v>38</v>
      </c>
      <c r="C31" s="88" t="s">
        <v>277</v>
      </c>
      <c r="D31" s="88" t="s">
        <v>34</v>
      </c>
      <c r="E31" s="88" t="s">
        <v>48</v>
      </c>
      <c r="F31" s="76">
        <f t="shared" si="3"/>
        <v>5</v>
      </c>
      <c r="G31" s="76">
        <f t="shared" si="3"/>
        <v>5</v>
      </c>
      <c r="H31" s="76">
        <f t="shared" si="3"/>
        <v>5</v>
      </c>
    </row>
    <row r="32" spans="1:8" ht="38.25" x14ac:dyDescent="0.2">
      <c r="A32" s="41">
        <v>24</v>
      </c>
      <c r="B32" s="31" t="s">
        <v>145</v>
      </c>
      <c r="C32" s="88" t="s">
        <v>277</v>
      </c>
      <c r="D32" s="88" t="s">
        <v>34</v>
      </c>
      <c r="E32" s="88" t="s">
        <v>49</v>
      </c>
      <c r="F32" s="76">
        <f>'Приложение 4'!G54</f>
        <v>5</v>
      </c>
      <c r="G32" s="76">
        <f>'Приложение 4'!H54</f>
        <v>5</v>
      </c>
      <c r="H32" s="76">
        <f>'Приложение 4'!I54</f>
        <v>5</v>
      </c>
    </row>
    <row r="33" spans="1:8" ht="25.5" x14ac:dyDescent="0.2">
      <c r="A33" s="41">
        <v>25</v>
      </c>
      <c r="B33" s="31" t="s">
        <v>320</v>
      </c>
      <c r="C33" s="88" t="s">
        <v>290</v>
      </c>
      <c r="D33" s="88"/>
      <c r="E33" s="88"/>
      <c r="F33" s="76">
        <f t="shared" ref="F33:H37" si="4">F34</f>
        <v>21</v>
      </c>
      <c r="G33" s="76">
        <f t="shared" si="4"/>
        <v>21</v>
      </c>
      <c r="H33" s="76">
        <f t="shared" si="4"/>
        <v>21</v>
      </c>
    </row>
    <row r="34" spans="1:8" ht="127.5" x14ac:dyDescent="0.2">
      <c r="A34" s="41">
        <v>26</v>
      </c>
      <c r="B34" s="31" t="s">
        <v>291</v>
      </c>
      <c r="C34" s="88" t="s">
        <v>292</v>
      </c>
      <c r="D34" s="88"/>
      <c r="E34" s="88"/>
      <c r="F34" s="76">
        <f t="shared" si="4"/>
        <v>21</v>
      </c>
      <c r="G34" s="76">
        <f t="shared" si="4"/>
        <v>21</v>
      </c>
      <c r="H34" s="76">
        <f t="shared" si="4"/>
        <v>21</v>
      </c>
    </row>
    <row r="35" spans="1:8" ht="25.5" x14ac:dyDescent="0.2">
      <c r="A35" s="41">
        <v>27</v>
      </c>
      <c r="B35" s="31" t="s">
        <v>262</v>
      </c>
      <c r="C35" s="88" t="s">
        <v>292</v>
      </c>
      <c r="D35" s="88" t="s">
        <v>42</v>
      </c>
      <c r="E35" s="88"/>
      <c r="F35" s="76">
        <f t="shared" si="4"/>
        <v>21</v>
      </c>
      <c r="G35" s="76">
        <f t="shared" si="4"/>
        <v>21</v>
      </c>
      <c r="H35" s="76">
        <f t="shared" si="4"/>
        <v>21</v>
      </c>
    </row>
    <row r="36" spans="1:8" ht="38.25" x14ac:dyDescent="0.2">
      <c r="A36" s="41">
        <v>28</v>
      </c>
      <c r="B36" s="31" t="s">
        <v>43</v>
      </c>
      <c r="C36" s="88" t="s">
        <v>292</v>
      </c>
      <c r="D36" s="88" t="s">
        <v>34</v>
      </c>
      <c r="E36" s="88"/>
      <c r="F36" s="76">
        <f t="shared" si="4"/>
        <v>21</v>
      </c>
      <c r="G36" s="76">
        <f t="shared" si="4"/>
        <v>21</v>
      </c>
      <c r="H36" s="76">
        <f t="shared" si="4"/>
        <v>21</v>
      </c>
    </row>
    <row r="37" spans="1:8" x14ac:dyDescent="0.2">
      <c r="A37" s="41">
        <v>29</v>
      </c>
      <c r="B37" s="31" t="s">
        <v>2</v>
      </c>
      <c r="C37" s="88" t="s">
        <v>292</v>
      </c>
      <c r="D37" s="88" t="s">
        <v>34</v>
      </c>
      <c r="E37" s="88" t="s">
        <v>57</v>
      </c>
      <c r="F37" s="76">
        <f t="shared" si="4"/>
        <v>21</v>
      </c>
      <c r="G37" s="76">
        <f t="shared" si="4"/>
        <v>21</v>
      </c>
      <c r="H37" s="76">
        <f t="shared" si="4"/>
        <v>21</v>
      </c>
    </row>
    <row r="38" spans="1:8" x14ac:dyDescent="0.2">
      <c r="A38" s="41">
        <v>30</v>
      </c>
      <c r="B38" s="31" t="s">
        <v>3</v>
      </c>
      <c r="C38" s="88" t="s">
        <v>292</v>
      </c>
      <c r="D38" s="88" t="s">
        <v>34</v>
      </c>
      <c r="E38" s="88" t="s">
        <v>60</v>
      </c>
      <c r="F38" s="76">
        <f>'Приложение 4'!G77</f>
        <v>21</v>
      </c>
      <c r="G38" s="76">
        <f>'Приложение 4'!H77</f>
        <v>21</v>
      </c>
      <c r="H38" s="76">
        <f>'Приложение 4'!I77</f>
        <v>21</v>
      </c>
    </row>
    <row r="39" spans="1:8" ht="25.5" x14ac:dyDescent="0.2">
      <c r="A39" s="41">
        <v>31</v>
      </c>
      <c r="B39" s="79" t="s">
        <v>321</v>
      </c>
      <c r="C39" s="88" t="s">
        <v>294</v>
      </c>
      <c r="D39" s="88"/>
      <c r="E39" s="88"/>
      <c r="F39" s="76">
        <f>F45+F50+F59+F40+0.01</f>
        <v>1202.11393</v>
      </c>
      <c r="G39" s="76">
        <f>G45+G50+G59+G40+0.01</f>
        <v>1202.11393</v>
      </c>
      <c r="H39" s="76">
        <f>H45+H50+H59+H40+0.01</f>
        <v>1202.11393</v>
      </c>
    </row>
    <row r="40" spans="1:8" ht="89.25" x14ac:dyDescent="0.2">
      <c r="A40" s="41">
        <v>32</v>
      </c>
      <c r="B40" s="79" t="s">
        <v>314</v>
      </c>
      <c r="C40" s="88" t="s">
        <v>313</v>
      </c>
      <c r="D40" s="88"/>
      <c r="E40" s="88"/>
      <c r="F40" s="76">
        <f t="shared" ref="F40:H43" si="5">F41</f>
        <v>20</v>
      </c>
      <c r="G40" s="76">
        <f t="shared" si="5"/>
        <v>20</v>
      </c>
      <c r="H40" s="76">
        <f t="shared" si="5"/>
        <v>20</v>
      </c>
    </row>
    <row r="41" spans="1:8" ht="25.5" x14ac:dyDescent="0.2">
      <c r="A41" s="41">
        <v>33</v>
      </c>
      <c r="B41" s="79" t="s">
        <v>262</v>
      </c>
      <c r="C41" s="88" t="s">
        <v>313</v>
      </c>
      <c r="D41" s="88" t="s">
        <v>42</v>
      </c>
      <c r="E41" s="88"/>
      <c r="F41" s="76">
        <f t="shared" si="5"/>
        <v>20</v>
      </c>
      <c r="G41" s="76">
        <f t="shared" si="5"/>
        <v>20</v>
      </c>
      <c r="H41" s="76">
        <f t="shared" si="5"/>
        <v>20</v>
      </c>
    </row>
    <row r="42" spans="1:8" ht="38.25" x14ac:dyDescent="0.2">
      <c r="A42" s="41">
        <v>34</v>
      </c>
      <c r="B42" s="79" t="s">
        <v>43</v>
      </c>
      <c r="C42" s="88" t="s">
        <v>313</v>
      </c>
      <c r="D42" s="88" t="s">
        <v>34</v>
      </c>
      <c r="E42" s="88"/>
      <c r="F42" s="76">
        <f t="shared" si="5"/>
        <v>20</v>
      </c>
      <c r="G42" s="76">
        <f t="shared" si="5"/>
        <v>20</v>
      </c>
      <c r="H42" s="76">
        <f t="shared" si="5"/>
        <v>20</v>
      </c>
    </row>
    <row r="43" spans="1:8" x14ac:dyDescent="0.2">
      <c r="A43" s="41">
        <v>35</v>
      </c>
      <c r="B43" s="79" t="s">
        <v>2</v>
      </c>
      <c r="C43" s="88" t="s">
        <v>313</v>
      </c>
      <c r="D43" s="88" t="s">
        <v>34</v>
      </c>
      <c r="E43" s="88" t="s">
        <v>57</v>
      </c>
      <c r="F43" s="76">
        <f t="shared" si="5"/>
        <v>20</v>
      </c>
      <c r="G43" s="76">
        <f t="shared" si="5"/>
        <v>20</v>
      </c>
      <c r="H43" s="76">
        <f t="shared" si="5"/>
        <v>20</v>
      </c>
    </row>
    <row r="44" spans="1:8" x14ac:dyDescent="0.2">
      <c r="A44" s="41">
        <v>36</v>
      </c>
      <c r="B44" s="31" t="s">
        <v>3</v>
      </c>
      <c r="C44" s="88" t="s">
        <v>313</v>
      </c>
      <c r="D44" s="88" t="s">
        <v>34</v>
      </c>
      <c r="E44" s="88" t="s">
        <v>60</v>
      </c>
      <c r="F44" s="76">
        <f>'Приложение 4'!G79</f>
        <v>20</v>
      </c>
      <c r="G44" s="76">
        <f>'Приложение 4'!H79</f>
        <v>20</v>
      </c>
      <c r="H44" s="76">
        <f>'Приложение 4'!I79</f>
        <v>20</v>
      </c>
    </row>
    <row r="45" spans="1:8" ht="102" x14ac:dyDescent="0.2">
      <c r="A45" s="41">
        <v>32</v>
      </c>
      <c r="B45" s="79" t="s">
        <v>295</v>
      </c>
      <c r="C45" s="88" t="s">
        <v>296</v>
      </c>
      <c r="D45" s="88"/>
      <c r="E45" s="88"/>
      <c r="F45" s="76">
        <f t="shared" ref="F45:H48" si="6">F46</f>
        <v>135</v>
      </c>
      <c r="G45" s="76">
        <f t="shared" si="6"/>
        <v>135</v>
      </c>
      <c r="H45" s="76">
        <f t="shared" si="6"/>
        <v>135</v>
      </c>
    </row>
    <row r="46" spans="1:8" ht="25.5" x14ac:dyDescent="0.2">
      <c r="A46" s="41">
        <v>33</v>
      </c>
      <c r="B46" s="79" t="s">
        <v>262</v>
      </c>
      <c r="C46" s="88" t="s">
        <v>296</v>
      </c>
      <c r="D46" s="88" t="s">
        <v>42</v>
      </c>
      <c r="E46" s="88"/>
      <c r="F46" s="76">
        <f t="shared" si="6"/>
        <v>135</v>
      </c>
      <c r="G46" s="76">
        <f t="shared" si="6"/>
        <v>135</v>
      </c>
      <c r="H46" s="76">
        <f t="shared" si="6"/>
        <v>135</v>
      </c>
    </row>
    <row r="47" spans="1:8" ht="38.25" x14ac:dyDescent="0.2">
      <c r="A47" s="41">
        <v>34</v>
      </c>
      <c r="B47" s="79" t="s">
        <v>43</v>
      </c>
      <c r="C47" s="88" t="s">
        <v>296</v>
      </c>
      <c r="D47" s="88" t="s">
        <v>34</v>
      </c>
      <c r="E47" s="88"/>
      <c r="F47" s="76">
        <f t="shared" si="6"/>
        <v>135</v>
      </c>
      <c r="G47" s="76">
        <f t="shared" si="6"/>
        <v>135</v>
      </c>
      <c r="H47" s="76">
        <f t="shared" si="6"/>
        <v>135</v>
      </c>
    </row>
    <row r="48" spans="1:8" x14ac:dyDescent="0.2">
      <c r="A48" s="41">
        <v>35</v>
      </c>
      <c r="B48" s="79" t="s">
        <v>2</v>
      </c>
      <c r="C48" s="88" t="s">
        <v>296</v>
      </c>
      <c r="D48" s="88" t="s">
        <v>34</v>
      </c>
      <c r="E48" s="88" t="s">
        <v>57</v>
      </c>
      <c r="F48" s="76">
        <f t="shared" si="6"/>
        <v>135</v>
      </c>
      <c r="G48" s="76">
        <f t="shared" si="6"/>
        <v>135</v>
      </c>
      <c r="H48" s="76">
        <f t="shared" si="6"/>
        <v>135</v>
      </c>
    </row>
    <row r="49" spans="1:8" x14ac:dyDescent="0.2">
      <c r="A49" s="41">
        <v>36</v>
      </c>
      <c r="B49" s="31" t="s">
        <v>3</v>
      </c>
      <c r="C49" s="88" t="s">
        <v>296</v>
      </c>
      <c r="D49" s="88" t="s">
        <v>34</v>
      </c>
      <c r="E49" s="88" t="s">
        <v>60</v>
      </c>
      <c r="F49" s="76">
        <f>'Приложение 4'!G84</f>
        <v>135</v>
      </c>
      <c r="G49" s="76">
        <f>'Приложение 4'!H84</f>
        <v>135</v>
      </c>
      <c r="H49" s="76">
        <f>'Приложение 4'!I84</f>
        <v>135</v>
      </c>
    </row>
    <row r="50" spans="1:8" ht="89.25" x14ac:dyDescent="0.2">
      <c r="A50" s="41">
        <v>37</v>
      </c>
      <c r="B50" s="31" t="s">
        <v>297</v>
      </c>
      <c r="C50" s="88" t="s">
        <v>298</v>
      </c>
      <c r="D50" s="88"/>
      <c r="E50" s="88"/>
      <c r="F50" s="76">
        <f>F51+F55</f>
        <v>649.52651200000003</v>
      </c>
      <c r="G50" s="76">
        <f>G51+G55</f>
        <v>649.52651200000003</v>
      </c>
      <c r="H50" s="76">
        <f>H51+H55</f>
        <v>649.52651200000003</v>
      </c>
    </row>
    <row r="51" spans="1:8" ht="63.75" x14ac:dyDescent="0.2">
      <c r="A51" s="41">
        <v>38</v>
      </c>
      <c r="B51" s="31" t="s">
        <v>39</v>
      </c>
      <c r="C51" s="88" t="s">
        <v>298</v>
      </c>
      <c r="D51" s="88" t="s">
        <v>32</v>
      </c>
      <c r="E51" s="88"/>
      <c r="F51" s="76">
        <f t="shared" ref="F51:H53" si="7">F52</f>
        <v>406.02651200000003</v>
      </c>
      <c r="G51" s="76">
        <f t="shared" si="7"/>
        <v>406.02651200000003</v>
      </c>
      <c r="H51" s="76">
        <f t="shared" si="7"/>
        <v>406.02651200000003</v>
      </c>
    </row>
    <row r="52" spans="1:8" ht="25.5" x14ac:dyDescent="0.2">
      <c r="A52" s="41">
        <v>39</v>
      </c>
      <c r="B52" s="79" t="s">
        <v>58</v>
      </c>
      <c r="C52" s="88" t="s">
        <v>298</v>
      </c>
      <c r="D52" s="88" t="s">
        <v>22</v>
      </c>
      <c r="E52" s="88"/>
      <c r="F52" s="76">
        <f t="shared" si="7"/>
        <v>406.02651200000003</v>
      </c>
      <c r="G52" s="76">
        <f t="shared" si="7"/>
        <v>406.02651200000003</v>
      </c>
      <c r="H52" s="76">
        <f t="shared" si="7"/>
        <v>406.02651200000003</v>
      </c>
    </row>
    <row r="53" spans="1:8" x14ac:dyDescent="0.2">
      <c r="A53" s="41">
        <v>40</v>
      </c>
      <c r="B53" s="79" t="s">
        <v>2</v>
      </c>
      <c r="C53" s="88" t="s">
        <v>298</v>
      </c>
      <c r="D53" s="88" t="s">
        <v>22</v>
      </c>
      <c r="E53" s="88" t="s">
        <v>57</v>
      </c>
      <c r="F53" s="76">
        <f t="shared" si="7"/>
        <v>406.02651200000003</v>
      </c>
      <c r="G53" s="76">
        <f t="shared" si="7"/>
        <v>406.02651200000003</v>
      </c>
      <c r="H53" s="76">
        <f t="shared" si="7"/>
        <v>406.02651200000003</v>
      </c>
    </row>
    <row r="54" spans="1:8" x14ac:dyDescent="0.2">
      <c r="A54" s="41">
        <v>41</v>
      </c>
      <c r="B54" s="31" t="s">
        <v>3</v>
      </c>
      <c r="C54" s="88" t="s">
        <v>298</v>
      </c>
      <c r="D54" s="88" t="s">
        <v>22</v>
      </c>
      <c r="E54" s="88" t="s">
        <v>60</v>
      </c>
      <c r="F54" s="76">
        <f>'Приложение 4'!G87</f>
        <v>406.02651200000003</v>
      </c>
      <c r="G54" s="76">
        <f>'Приложение 4'!H87</f>
        <v>406.02651200000003</v>
      </c>
      <c r="H54" s="76">
        <f>'Приложение 4'!I87</f>
        <v>406.02651200000003</v>
      </c>
    </row>
    <row r="55" spans="1:8" ht="25.5" x14ac:dyDescent="0.2">
      <c r="A55" s="41">
        <v>42</v>
      </c>
      <c r="B55" s="31" t="s">
        <v>262</v>
      </c>
      <c r="C55" s="88" t="s">
        <v>298</v>
      </c>
      <c r="D55" s="88" t="s">
        <v>42</v>
      </c>
      <c r="E55" s="88"/>
      <c r="F55" s="76">
        <f t="shared" ref="F55:H57" si="8">F56</f>
        <v>243.5</v>
      </c>
      <c r="G55" s="76">
        <f t="shared" si="8"/>
        <v>243.5</v>
      </c>
      <c r="H55" s="76">
        <f t="shared" si="8"/>
        <v>243.5</v>
      </c>
    </row>
    <row r="56" spans="1:8" ht="38.25" x14ac:dyDescent="0.2">
      <c r="A56" s="41">
        <v>43</v>
      </c>
      <c r="B56" s="79" t="s">
        <v>43</v>
      </c>
      <c r="C56" s="88" t="s">
        <v>298</v>
      </c>
      <c r="D56" s="88" t="s">
        <v>34</v>
      </c>
      <c r="E56" s="88"/>
      <c r="F56" s="76">
        <f t="shared" si="8"/>
        <v>243.5</v>
      </c>
      <c r="G56" s="76">
        <f t="shared" si="8"/>
        <v>243.5</v>
      </c>
      <c r="H56" s="76">
        <f t="shared" si="8"/>
        <v>243.5</v>
      </c>
    </row>
    <row r="57" spans="1:8" x14ac:dyDescent="0.2">
      <c r="A57" s="41">
        <v>44</v>
      </c>
      <c r="B57" s="79" t="s">
        <v>2</v>
      </c>
      <c r="C57" s="88" t="s">
        <v>298</v>
      </c>
      <c r="D57" s="88" t="s">
        <v>34</v>
      </c>
      <c r="E57" s="88" t="s">
        <v>57</v>
      </c>
      <c r="F57" s="76">
        <f t="shared" si="8"/>
        <v>243.5</v>
      </c>
      <c r="G57" s="76">
        <f t="shared" si="8"/>
        <v>243.5</v>
      </c>
      <c r="H57" s="76">
        <f t="shared" si="8"/>
        <v>243.5</v>
      </c>
    </row>
    <row r="58" spans="1:8" x14ac:dyDescent="0.2">
      <c r="A58" s="41">
        <v>45</v>
      </c>
      <c r="B58" s="79" t="s">
        <v>3</v>
      </c>
      <c r="C58" s="88" t="s">
        <v>298</v>
      </c>
      <c r="D58" s="88" t="s">
        <v>34</v>
      </c>
      <c r="E58" s="88" t="s">
        <v>60</v>
      </c>
      <c r="F58" s="76">
        <f>'Приложение 4'!G89</f>
        <v>243.5</v>
      </c>
      <c r="G58" s="76">
        <f>'Приложение 4'!H89</f>
        <v>243.5</v>
      </c>
      <c r="H58" s="76">
        <f>'Приложение 4'!I89</f>
        <v>243.5</v>
      </c>
    </row>
    <row r="59" spans="1:8" ht="102" x14ac:dyDescent="0.2">
      <c r="A59" s="41">
        <v>46</v>
      </c>
      <c r="B59" s="31" t="s">
        <v>299</v>
      </c>
      <c r="C59" s="88" t="s">
        <v>300</v>
      </c>
      <c r="D59" s="88"/>
      <c r="E59" s="88"/>
      <c r="F59" s="76">
        <f t="shared" ref="F59:H62" si="9">F60</f>
        <v>397.57741800000002</v>
      </c>
      <c r="G59" s="76">
        <f t="shared" si="9"/>
        <v>397.57741800000002</v>
      </c>
      <c r="H59" s="76">
        <f t="shared" si="9"/>
        <v>397.57741800000002</v>
      </c>
    </row>
    <row r="60" spans="1:8" ht="63.75" x14ac:dyDescent="0.2">
      <c r="A60" s="41">
        <v>47</v>
      </c>
      <c r="B60" s="31" t="s">
        <v>39</v>
      </c>
      <c r="C60" s="88" t="s">
        <v>300</v>
      </c>
      <c r="D60" s="88" t="s">
        <v>32</v>
      </c>
      <c r="E60" s="88"/>
      <c r="F60" s="76">
        <f t="shared" si="9"/>
        <v>397.57741800000002</v>
      </c>
      <c r="G60" s="76">
        <f t="shared" si="9"/>
        <v>397.57741800000002</v>
      </c>
      <c r="H60" s="76">
        <f t="shared" si="9"/>
        <v>397.57741800000002</v>
      </c>
    </row>
    <row r="61" spans="1:8" ht="25.5" x14ac:dyDescent="0.2">
      <c r="A61" s="41">
        <v>48</v>
      </c>
      <c r="B61" s="79" t="s">
        <v>58</v>
      </c>
      <c r="C61" s="88" t="s">
        <v>300</v>
      </c>
      <c r="D61" s="88" t="s">
        <v>22</v>
      </c>
      <c r="E61" s="88"/>
      <c r="F61" s="76">
        <f t="shared" si="9"/>
        <v>397.57741800000002</v>
      </c>
      <c r="G61" s="76">
        <f t="shared" si="9"/>
        <v>397.57741800000002</v>
      </c>
      <c r="H61" s="76">
        <f t="shared" si="9"/>
        <v>397.57741800000002</v>
      </c>
    </row>
    <row r="62" spans="1:8" x14ac:dyDescent="0.2">
      <c r="A62" s="41">
        <v>49</v>
      </c>
      <c r="B62" s="31" t="s">
        <v>2</v>
      </c>
      <c r="C62" s="88" t="s">
        <v>300</v>
      </c>
      <c r="D62" s="88" t="s">
        <v>22</v>
      </c>
      <c r="E62" s="88" t="s">
        <v>57</v>
      </c>
      <c r="F62" s="76">
        <f t="shared" si="9"/>
        <v>397.57741800000002</v>
      </c>
      <c r="G62" s="76">
        <f t="shared" si="9"/>
        <v>397.57741800000002</v>
      </c>
      <c r="H62" s="76">
        <f t="shared" si="9"/>
        <v>397.57741800000002</v>
      </c>
    </row>
    <row r="63" spans="1:8" x14ac:dyDescent="0.2">
      <c r="A63" s="41">
        <v>50</v>
      </c>
      <c r="B63" s="31" t="s">
        <v>3</v>
      </c>
      <c r="C63" s="88" t="s">
        <v>300</v>
      </c>
      <c r="D63" s="88" t="s">
        <v>22</v>
      </c>
      <c r="E63" s="88" t="s">
        <v>60</v>
      </c>
      <c r="F63" s="76">
        <f>'Приложение 4'!G92</f>
        <v>397.57741800000002</v>
      </c>
      <c r="G63" s="76">
        <f>'Приложение 4'!H92</f>
        <v>397.57741800000002</v>
      </c>
      <c r="H63" s="76">
        <f>'Приложение 4'!I92</f>
        <v>397.57741800000002</v>
      </c>
    </row>
    <row r="64" spans="1:8" ht="25.5" x14ac:dyDescent="0.2">
      <c r="A64" s="41">
        <v>51</v>
      </c>
      <c r="B64" s="56" t="s">
        <v>64</v>
      </c>
      <c r="C64" s="53" t="s">
        <v>71</v>
      </c>
      <c r="D64" s="53"/>
      <c r="E64" s="53"/>
      <c r="F64" s="77">
        <f>F65+F127</f>
        <v>6775.9600552800002</v>
      </c>
      <c r="G64" s="77">
        <f>G65+G127</f>
        <v>5096.4515572800001</v>
      </c>
      <c r="H64" s="77">
        <f>H65+H127</f>
        <v>4785.1902772800004</v>
      </c>
    </row>
    <row r="65" spans="1:8" ht="25.5" x14ac:dyDescent="0.2">
      <c r="A65" s="41">
        <v>52</v>
      </c>
      <c r="B65" s="31" t="s">
        <v>259</v>
      </c>
      <c r="C65" s="88" t="s">
        <v>72</v>
      </c>
      <c r="D65" s="88"/>
      <c r="E65" s="88"/>
      <c r="F65" s="76">
        <f>F66+F71+F84+F93+F98+F103+F108+F113+F122</f>
        <v>6774.9600552800002</v>
      </c>
      <c r="G65" s="76">
        <f>G66+G71+G84+G93+G98+G103+G108+G113+G122+0.01</f>
        <v>5095.4515572800001</v>
      </c>
      <c r="H65" s="76">
        <f>H66+H71+H84+H93+H98+H103+H108+H113+H122</f>
        <v>4784.1902772800004</v>
      </c>
    </row>
    <row r="66" spans="1:8" ht="38.25" x14ac:dyDescent="0.2">
      <c r="A66" s="41">
        <v>53</v>
      </c>
      <c r="B66" s="31" t="s">
        <v>65</v>
      </c>
      <c r="C66" s="88" t="s">
        <v>260</v>
      </c>
      <c r="D66" s="88"/>
      <c r="E66" s="88"/>
      <c r="F66" s="76">
        <f t="shared" ref="F66:H69" si="10">F67</f>
        <v>1085.3305344</v>
      </c>
      <c r="G66" s="76">
        <f t="shared" si="10"/>
        <v>1085.3305344</v>
      </c>
      <c r="H66" s="76">
        <f t="shared" si="10"/>
        <v>1085.3305344</v>
      </c>
    </row>
    <row r="67" spans="1:8" ht="63.75" x14ac:dyDescent="0.2">
      <c r="A67" s="41">
        <v>54</v>
      </c>
      <c r="B67" s="31" t="s">
        <v>39</v>
      </c>
      <c r="C67" s="88" t="s">
        <v>260</v>
      </c>
      <c r="D67" s="88" t="s">
        <v>32</v>
      </c>
      <c r="E67" s="88"/>
      <c r="F67" s="76">
        <f t="shared" si="10"/>
        <v>1085.3305344</v>
      </c>
      <c r="G67" s="76">
        <f t="shared" si="10"/>
        <v>1085.3305344</v>
      </c>
      <c r="H67" s="76">
        <f t="shared" si="10"/>
        <v>1085.3305344</v>
      </c>
    </row>
    <row r="68" spans="1:8" ht="25.5" x14ac:dyDescent="0.2">
      <c r="A68" s="41">
        <v>55</v>
      </c>
      <c r="B68" s="31" t="s">
        <v>58</v>
      </c>
      <c r="C68" s="88" t="s">
        <v>260</v>
      </c>
      <c r="D68" s="88" t="s">
        <v>22</v>
      </c>
      <c r="E68" s="88"/>
      <c r="F68" s="76">
        <f t="shared" si="10"/>
        <v>1085.3305344</v>
      </c>
      <c r="G68" s="76">
        <f t="shared" si="10"/>
        <v>1085.3305344</v>
      </c>
      <c r="H68" s="76">
        <f t="shared" si="10"/>
        <v>1085.3305344</v>
      </c>
    </row>
    <row r="69" spans="1:8" x14ac:dyDescent="0.2">
      <c r="A69" s="41">
        <v>56</v>
      </c>
      <c r="B69" s="31" t="s">
        <v>1</v>
      </c>
      <c r="C69" s="88" t="s">
        <v>260</v>
      </c>
      <c r="D69" s="88" t="s">
        <v>22</v>
      </c>
      <c r="E69" s="88" t="s">
        <v>61</v>
      </c>
      <c r="F69" s="76">
        <f t="shared" si="10"/>
        <v>1085.3305344</v>
      </c>
      <c r="G69" s="76">
        <f t="shared" si="10"/>
        <v>1085.3305344</v>
      </c>
      <c r="H69" s="76">
        <f t="shared" si="10"/>
        <v>1085.3305344</v>
      </c>
    </row>
    <row r="70" spans="1:8" ht="38.25" x14ac:dyDescent="0.2">
      <c r="A70" s="41">
        <v>57</v>
      </c>
      <c r="B70" s="79" t="s">
        <v>237</v>
      </c>
      <c r="C70" s="88" t="s">
        <v>260</v>
      </c>
      <c r="D70" s="88" t="s">
        <v>22</v>
      </c>
      <c r="E70" s="88" t="s">
        <v>40</v>
      </c>
      <c r="F70" s="76">
        <f>'Приложение 4'!G16</f>
        <v>1085.3305344</v>
      </c>
      <c r="G70" s="76">
        <f>'Приложение 4'!H16</f>
        <v>1085.3305344</v>
      </c>
      <c r="H70" s="76">
        <f>'Приложение 4'!I16</f>
        <v>1085.3305344</v>
      </c>
    </row>
    <row r="71" spans="1:8" ht="63.75" x14ac:dyDescent="0.2">
      <c r="A71" s="41">
        <v>58</v>
      </c>
      <c r="B71" s="31" t="s">
        <v>261</v>
      </c>
      <c r="C71" s="88" t="s">
        <v>80</v>
      </c>
      <c r="D71" s="88"/>
      <c r="E71" s="88"/>
      <c r="F71" s="76">
        <f>F72+F76+F80</f>
        <v>2064.7555228800002</v>
      </c>
      <c r="G71" s="76">
        <f>G72+G76+G80</f>
        <v>2064.7555228800002</v>
      </c>
      <c r="H71" s="76">
        <f>H72+H76+H80</f>
        <v>2064.7555228800002</v>
      </c>
    </row>
    <row r="72" spans="1:8" ht="63.75" x14ac:dyDescent="0.2">
      <c r="A72" s="41">
        <v>59</v>
      </c>
      <c r="B72" s="31" t="s">
        <v>39</v>
      </c>
      <c r="C72" s="88" t="s">
        <v>80</v>
      </c>
      <c r="D72" s="88" t="s">
        <v>32</v>
      </c>
      <c r="E72" s="88"/>
      <c r="F72" s="76">
        <f>F73</f>
        <v>1599.8005228800002</v>
      </c>
      <c r="G72" s="76">
        <f t="shared" ref="G72:H74" si="11">G73</f>
        <v>1599.8005228800002</v>
      </c>
      <c r="H72" s="76">
        <f t="shared" si="11"/>
        <v>1599.8005228800002</v>
      </c>
    </row>
    <row r="73" spans="1:8" ht="25.5" x14ac:dyDescent="0.2">
      <c r="A73" s="41">
        <v>60</v>
      </c>
      <c r="B73" s="31" t="s">
        <v>58</v>
      </c>
      <c r="C73" s="88" t="s">
        <v>80</v>
      </c>
      <c r="D73" s="88" t="s">
        <v>22</v>
      </c>
      <c r="E73" s="88"/>
      <c r="F73" s="76">
        <f>F74</f>
        <v>1599.8005228800002</v>
      </c>
      <c r="G73" s="76">
        <f t="shared" si="11"/>
        <v>1599.8005228800002</v>
      </c>
      <c r="H73" s="76">
        <f t="shared" si="11"/>
        <v>1599.8005228800002</v>
      </c>
    </row>
    <row r="74" spans="1:8" x14ac:dyDescent="0.2">
      <c r="A74" s="41">
        <v>61</v>
      </c>
      <c r="B74" s="31" t="s">
        <v>1</v>
      </c>
      <c r="C74" s="88" t="s">
        <v>80</v>
      </c>
      <c r="D74" s="88" t="s">
        <v>22</v>
      </c>
      <c r="E74" s="88" t="s">
        <v>61</v>
      </c>
      <c r="F74" s="76">
        <f>F75</f>
        <v>1599.8005228800002</v>
      </c>
      <c r="G74" s="76">
        <f t="shared" si="11"/>
        <v>1599.8005228800002</v>
      </c>
      <c r="H74" s="76">
        <f t="shared" si="11"/>
        <v>1599.8005228800002</v>
      </c>
    </row>
    <row r="75" spans="1:8" ht="51" x14ac:dyDescent="0.2">
      <c r="A75" s="41">
        <v>62</v>
      </c>
      <c r="B75" s="79" t="s">
        <v>238</v>
      </c>
      <c r="C75" s="88" t="s">
        <v>80</v>
      </c>
      <c r="D75" s="88" t="s">
        <v>22</v>
      </c>
      <c r="E75" s="88" t="s">
        <v>41</v>
      </c>
      <c r="F75" s="76">
        <f>'Приложение 4'!G22</f>
        <v>1599.8005228800002</v>
      </c>
      <c r="G75" s="76">
        <f>'Приложение 4'!H22</f>
        <v>1599.8005228800002</v>
      </c>
      <c r="H75" s="76">
        <f>'Приложение 4'!I22</f>
        <v>1599.8005228800002</v>
      </c>
    </row>
    <row r="76" spans="1:8" ht="25.5" x14ac:dyDescent="0.2">
      <c r="A76" s="41">
        <v>63</v>
      </c>
      <c r="B76" s="79" t="s">
        <v>262</v>
      </c>
      <c r="C76" s="88" t="s">
        <v>80</v>
      </c>
      <c r="D76" s="88" t="s">
        <v>42</v>
      </c>
      <c r="E76" s="88"/>
      <c r="F76" s="76">
        <f t="shared" ref="F76:H78" si="12">F77</f>
        <v>464.255</v>
      </c>
      <c r="G76" s="76">
        <f t="shared" si="12"/>
        <v>464.255</v>
      </c>
      <c r="H76" s="76">
        <f t="shared" si="12"/>
        <v>464.255</v>
      </c>
    </row>
    <row r="77" spans="1:8" ht="38.25" x14ac:dyDescent="0.2">
      <c r="A77" s="41">
        <v>64</v>
      </c>
      <c r="B77" s="79" t="s">
        <v>43</v>
      </c>
      <c r="C77" s="88" t="s">
        <v>80</v>
      </c>
      <c r="D77" s="88" t="s">
        <v>34</v>
      </c>
      <c r="E77" s="88"/>
      <c r="F77" s="76">
        <f t="shared" si="12"/>
        <v>464.255</v>
      </c>
      <c r="G77" s="76">
        <f t="shared" si="12"/>
        <v>464.255</v>
      </c>
      <c r="H77" s="76">
        <f t="shared" si="12"/>
        <v>464.255</v>
      </c>
    </row>
    <row r="78" spans="1:8" x14ac:dyDescent="0.2">
      <c r="A78" s="41">
        <v>65</v>
      </c>
      <c r="B78" s="31" t="s">
        <v>1</v>
      </c>
      <c r="C78" s="88" t="s">
        <v>80</v>
      </c>
      <c r="D78" s="88" t="s">
        <v>34</v>
      </c>
      <c r="E78" s="88" t="s">
        <v>61</v>
      </c>
      <c r="F78" s="76">
        <f t="shared" si="12"/>
        <v>464.255</v>
      </c>
      <c r="G78" s="76">
        <f t="shared" si="12"/>
        <v>464.255</v>
      </c>
      <c r="H78" s="76">
        <f t="shared" si="12"/>
        <v>464.255</v>
      </c>
    </row>
    <row r="79" spans="1:8" ht="51" x14ac:dyDescent="0.2">
      <c r="A79" s="41">
        <v>66</v>
      </c>
      <c r="B79" s="31" t="s">
        <v>238</v>
      </c>
      <c r="C79" s="88" t="s">
        <v>80</v>
      </c>
      <c r="D79" s="88" t="s">
        <v>34</v>
      </c>
      <c r="E79" s="88" t="s">
        <v>41</v>
      </c>
      <c r="F79" s="76">
        <f>'Приложение 4'!G24</f>
        <v>464.255</v>
      </c>
      <c r="G79" s="76">
        <f>'Приложение 4'!H24</f>
        <v>464.255</v>
      </c>
      <c r="H79" s="76">
        <f>'Приложение 4'!I24</f>
        <v>464.255</v>
      </c>
    </row>
    <row r="80" spans="1:8" x14ac:dyDescent="0.2">
      <c r="A80" s="41">
        <v>67</v>
      </c>
      <c r="B80" s="31" t="s">
        <v>96</v>
      </c>
      <c r="C80" s="88" t="s">
        <v>80</v>
      </c>
      <c r="D80" s="88" t="s">
        <v>97</v>
      </c>
      <c r="E80" s="88"/>
      <c r="F80" s="76">
        <f t="shared" ref="F80:H82" si="13">F81</f>
        <v>0.7</v>
      </c>
      <c r="G80" s="76">
        <f t="shared" si="13"/>
        <v>0.7</v>
      </c>
      <c r="H80" s="76">
        <f t="shared" si="13"/>
        <v>0.7</v>
      </c>
    </row>
    <row r="81" spans="1:8" x14ac:dyDescent="0.2">
      <c r="A81" s="41">
        <v>68</v>
      </c>
      <c r="B81" s="31" t="s">
        <v>263</v>
      </c>
      <c r="C81" s="88" t="s">
        <v>80</v>
      </c>
      <c r="D81" s="88" t="s">
        <v>98</v>
      </c>
      <c r="E81" s="88"/>
      <c r="F81" s="76">
        <f t="shared" si="13"/>
        <v>0.7</v>
      </c>
      <c r="G81" s="76">
        <f t="shared" si="13"/>
        <v>0.7</v>
      </c>
      <c r="H81" s="76">
        <f t="shared" si="13"/>
        <v>0.7</v>
      </c>
    </row>
    <row r="82" spans="1:8" x14ac:dyDescent="0.2">
      <c r="A82" s="41">
        <v>69</v>
      </c>
      <c r="B82" s="31" t="s">
        <v>1</v>
      </c>
      <c r="C82" s="88" t="s">
        <v>80</v>
      </c>
      <c r="D82" s="88" t="s">
        <v>98</v>
      </c>
      <c r="E82" s="88" t="s">
        <v>61</v>
      </c>
      <c r="F82" s="76">
        <f t="shared" si="13"/>
        <v>0.7</v>
      </c>
      <c r="G82" s="76">
        <f t="shared" si="13"/>
        <v>0.7</v>
      </c>
      <c r="H82" s="76">
        <f t="shared" si="13"/>
        <v>0.7</v>
      </c>
    </row>
    <row r="83" spans="1:8" ht="51" x14ac:dyDescent="0.2">
      <c r="A83" s="41">
        <v>70</v>
      </c>
      <c r="B83" s="31" t="s">
        <v>238</v>
      </c>
      <c r="C83" s="88" t="s">
        <v>80</v>
      </c>
      <c r="D83" s="88" t="s">
        <v>98</v>
      </c>
      <c r="E83" s="88" t="s">
        <v>41</v>
      </c>
      <c r="F83" s="76">
        <f>'Приложение 4'!G26</f>
        <v>0.7</v>
      </c>
      <c r="G83" s="76">
        <f>'Приложение 4'!H26</f>
        <v>0.7</v>
      </c>
      <c r="H83" s="76">
        <f>'Приложение 4'!I26</f>
        <v>0.7</v>
      </c>
    </row>
    <row r="84" spans="1:8" ht="76.5" x14ac:dyDescent="0.2">
      <c r="A84" s="41">
        <v>71</v>
      </c>
      <c r="B84" s="31" t="s">
        <v>301</v>
      </c>
      <c r="C84" s="88" t="s">
        <v>302</v>
      </c>
      <c r="D84" s="88"/>
      <c r="E84" s="88"/>
      <c r="F84" s="76">
        <f>F85+F89</f>
        <v>5.5</v>
      </c>
      <c r="G84" s="76">
        <f>G85+G89</f>
        <v>5.5</v>
      </c>
      <c r="H84" s="76">
        <f>H85+H89</f>
        <v>5.5</v>
      </c>
    </row>
    <row r="85" spans="1:8" ht="25.5" x14ac:dyDescent="0.2">
      <c r="A85" s="41">
        <v>72</v>
      </c>
      <c r="B85" s="79" t="s">
        <v>262</v>
      </c>
      <c r="C85" s="88" t="s">
        <v>302</v>
      </c>
      <c r="D85" s="88" t="s">
        <v>42</v>
      </c>
      <c r="E85" s="88"/>
      <c r="F85" s="76">
        <f t="shared" ref="F85:H87" si="14">F86</f>
        <v>5</v>
      </c>
      <c r="G85" s="76">
        <f t="shared" si="14"/>
        <v>5</v>
      </c>
      <c r="H85" s="76">
        <f t="shared" si="14"/>
        <v>5</v>
      </c>
    </row>
    <row r="86" spans="1:8" ht="38.25" x14ac:dyDescent="0.2">
      <c r="A86" s="41">
        <v>73</v>
      </c>
      <c r="B86" s="31" t="s">
        <v>43</v>
      </c>
      <c r="C86" s="88" t="s">
        <v>302</v>
      </c>
      <c r="D86" s="88" t="s">
        <v>34</v>
      </c>
      <c r="E86" s="88"/>
      <c r="F86" s="76">
        <f t="shared" si="14"/>
        <v>5</v>
      </c>
      <c r="G86" s="76">
        <f t="shared" si="14"/>
        <v>5</v>
      </c>
      <c r="H86" s="76">
        <f t="shared" si="14"/>
        <v>5</v>
      </c>
    </row>
    <row r="87" spans="1:8" x14ac:dyDescent="0.2">
      <c r="A87" s="41">
        <v>74</v>
      </c>
      <c r="B87" s="31" t="s">
        <v>244</v>
      </c>
      <c r="C87" s="88" t="s">
        <v>302</v>
      </c>
      <c r="D87" s="88" t="s">
        <v>34</v>
      </c>
      <c r="E87" s="88" t="s">
        <v>252</v>
      </c>
      <c r="F87" s="76">
        <f t="shared" si="14"/>
        <v>5</v>
      </c>
      <c r="G87" s="76">
        <f t="shared" si="14"/>
        <v>5</v>
      </c>
      <c r="H87" s="76">
        <f t="shared" si="14"/>
        <v>5</v>
      </c>
    </row>
    <row r="88" spans="1:8" ht="25.5" x14ac:dyDescent="0.2">
      <c r="A88" s="41">
        <v>75</v>
      </c>
      <c r="B88" s="31" t="s">
        <v>245</v>
      </c>
      <c r="C88" s="88" t="s">
        <v>302</v>
      </c>
      <c r="D88" s="88" t="s">
        <v>34</v>
      </c>
      <c r="E88" s="88" t="s">
        <v>253</v>
      </c>
      <c r="F88" s="76">
        <f>'Приложение 4'!G97</f>
        <v>5</v>
      </c>
      <c r="G88" s="76">
        <f>'Приложение 4'!H97</f>
        <v>5</v>
      </c>
      <c r="H88" s="76">
        <f>'Приложение 4'!I97</f>
        <v>5</v>
      </c>
    </row>
    <row r="89" spans="1:8" x14ac:dyDescent="0.2">
      <c r="A89" s="41">
        <v>76</v>
      </c>
      <c r="B89" s="31" t="s">
        <v>96</v>
      </c>
      <c r="C89" s="88" t="s">
        <v>302</v>
      </c>
      <c r="D89" s="88" t="s">
        <v>97</v>
      </c>
      <c r="E89" s="88"/>
      <c r="F89" s="76">
        <f t="shared" ref="F89:H91" si="15">F90</f>
        <v>0.5</v>
      </c>
      <c r="G89" s="76">
        <f t="shared" si="15"/>
        <v>0.5</v>
      </c>
      <c r="H89" s="76">
        <f t="shared" si="15"/>
        <v>0.5</v>
      </c>
    </row>
    <row r="90" spans="1:8" x14ac:dyDescent="0.2">
      <c r="A90" s="41">
        <v>77</v>
      </c>
      <c r="B90" s="31" t="s">
        <v>263</v>
      </c>
      <c r="C90" s="88" t="s">
        <v>302</v>
      </c>
      <c r="D90" s="88" t="s">
        <v>98</v>
      </c>
      <c r="E90" s="88"/>
      <c r="F90" s="76">
        <f t="shared" si="15"/>
        <v>0.5</v>
      </c>
      <c r="G90" s="76">
        <f t="shared" si="15"/>
        <v>0.5</v>
      </c>
      <c r="H90" s="76">
        <f t="shared" si="15"/>
        <v>0.5</v>
      </c>
    </row>
    <row r="91" spans="1:8" x14ac:dyDescent="0.2">
      <c r="A91" s="41">
        <v>78</v>
      </c>
      <c r="B91" s="31" t="s">
        <v>244</v>
      </c>
      <c r="C91" s="88" t="s">
        <v>302</v>
      </c>
      <c r="D91" s="88" t="s">
        <v>98</v>
      </c>
      <c r="E91" s="88" t="s">
        <v>252</v>
      </c>
      <c r="F91" s="76">
        <f t="shared" si="15"/>
        <v>0.5</v>
      </c>
      <c r="G91" s="76">
        <f t="shared" si="15"/>
        <v>0.5</v>
      </c>
      <c r="H91" s="76">
        <f t="shared" si="15"/>
        <v>0.5</v>
      </c>
    </row>
    <row r="92" spans="1:8" ht="25.5" x14ac:dyDescent="0.2">
      <c r="A92" s="41">
        <v>79</v>
      </c>
      <c r="B92" s="79" t="s">
        <v>245</v>
      </c>
      <c r="C92" s="88" t="s">
        <v>302</v>
      </c>
      <c r="D92" s="88" t="s">
        <v>98</v>
      </c>
      <c r="E92" s="88" t="s">
        <v>253</v>
      </c>
      <c r="F92" s="76">
        <f>'Приложение 4'!G99</f>
        <v>0.5</v>
      </c>
      <c r="G92" s="76">
        <f>'Приложение 4'!H99</f>
        <v>0.5</v>
      </c>
      <c r="H92" s="76">
        <f>'Приложение 4'!I99</f>
        <v>0.5</v>
      </c>
    </row>
    <row r="93" spans="1:8" ht="51" x14ac:dyDescent="0.2">
      <c r="A93" s="41">
        <v>80</v>
      </c>
      <c r="B93" s="79" t="s">
        <v>309</v>
      </c>
      <c r="C93" s="88" t="s">
        <v>310</v>
      </c>
      <c r="D93" s="88"/>
      <c r="E93" s="88"/>
      <c r="F93" s="76">
        <f t="shared" ref="F93:H96" si="16">F94</f>
        <v>150</v>
      </c>
      <c r="G93" s="76">
        <f t="shared" si="16"/>
        <v>150</v>
      </c>
      <c r="H93" s="76">
        <f t="shared" si="16"/>
        <v>150</v>
      </c>
    </row>
    <row r="94" spans="1:8" x14ac:dyDescent="0.2">
      <c r="A94" s="41">
        <v>81</v>
      </c>
      <c r="B94" s="79" t="s">
        <v>164</v>
      </c>
      <c r="C94" s="88" t="s">
        <v>310</v>
      </c>
      <c r="D94" s="88" t="s">
        <v>47</v>
      </c>
      <c r="E94" s="88"/>
      <c r="F94" s="76">
        <f t="shared" si="16"/>
        <v>150</v>
      </c>
      <c r="G94" s="76">
        <f t="shared" si="16"/>
        <v>150</v>
      </c>
      <c r="H94" s="76">
        <f t="shared" si="16"/>
        <v>150</v>
      </c>
    </row>
    <row r="95" spans="1:8" ht="25.5" x14ac:dyDescent="0.2">
      <c r="A95" s="41">
        <v>82</v>
      </c>
      <c r="B95" s="79" t="s">
        <v>163</v>
      </c>
      <c r="C95" s="88" t="s">
        <v>310</v>
      </c>
      <c r="D95" s="88" t="s">
        <v>46</v>
      </c>
      <c r="E95" s="88"/>
      <c r="F95" s="76">
        <f t="shared" si="16"/>
        <v>150</v>
      </c>
      <c r="G95" s="76">
        <f t="shared" si="16"/>
        <v>150</v>
      </c>
      <c r="H95" s="76">
        <f t="shared" si="16"/>
        <v>150</v>
      </c>
    </row>
    <row r="96" spans="1:8" x14ac:dyDescent="0.2">
      <c r="A96" s="41">
        <v>83</v>
      </c>
      <c r="B96" s="79" t="s">
        <v>308</v>
      </c>
      <c r="C96" s="88" t="s">
        <v>310</v>
      </c>
      <c r="D96" s="88" t="s">
        <v>46</v>
      </c>
      <c r="E96" s="88" t="s">
        <v>30</v>
      </c>
      <c r="F96" s="76">
        <f t="shared" si="16"/>
        <v>150</v>
      </c>
      <c r="G96" s="76">
        <f t="shared" si="16"/>
        <v>150</v>
      </c>
      <c r="H96" s="76">
        <f t="shared" si="16"/>
        <v>150</v>
      </c>
    </row>
    <row r="97" spans="1:8" x14ac:dyDescent="0.2">
      <c r="A97" s="41">
        <v>84</v>
      </c>
      <c r="B97" s="79" t="s">
        <v>248</v>
      </c>
      <c r="C97" s="88" t="s">
        <v>310</v>
      </c>
      <c r="D97" s="88" t="s">
        <v>46</v>
      </c>
      <c r="E97" s="88" t="s">
        <v>45</v>
      </c>
      <c r="F97" s="76">
        <f>'Приложение 4'!G116</f>
        <v>150</v>
      </c>
      <c r="G97" s="76">
        <f>'Приложение 4'!H116</f>
        <v>150</v>
      </c>
      <c r="H97" s="76">
        <f>'Приложение 4'!I116</f>
        <v>150</v>
      </c>
    </row>
    <row r="98" spans="1:8" ht="63.75" x14ac:dyDescent="0.2">
      <c r="A98" s="41">
        <v>85</v>
      </c>
      <c r="B98" s="79" t="s">
        <v>311</v>
      </c>
      <c r="C98" s="88" t="s">
        <v>312</v>
      </c>
      <c r="D98" s="88"/>
      <c r="E98" s="88"/>
      <c r="F98" s="76">
        <f t="shared" ref="F98:H101" si="17">F99</f>
        <v>16.100000000000001</v>
      </c>
      <c r="G98" s="76">
        <f t="shared" si="17"/>
        <v>0</v>
      </c>
      <c r="H98" s="76">
        <f t="shared" si="17"/>
        <v>0</v>
      </c>
    </row>
    <row r="99" spans="1:8" x14ac:dyDescent="0.2">
      <c r="A99" s="41">
        <v>86</v>
      </c>
      <c r="B99" s="79" t="s">
        <v>68</v>
      </c>
      <c r="C99" s="88" t="s">
        <v>312</v>
      </c>
      <c r="D99" s="88" t="s">
        <v>69</v>
      </c>
      <c r="E99" s="88"/>
      <c r="F99" s="76">
        <f t="shared" si="17"/>
        <v>16.100000000000001</v>
      </c>
      <c r="G99" s="76">
        <f t="shared" si="17"/>
        <v>0</v>
      </c>
      <c r="H99" s="76">
        <f t="shared" si="17"/>
        <v>0</v>
      </c>
    </row>
    <row r="100" spans="1:8" x14ac:dyDescent="0.2">
      <c r="A100" s="41">
        <v>87</v>
      </c>
      <c r="B100" s="79" t="s">
        <v>92</v>
      </c>
      <c r="C100" s="88" t="s">
        <v>312</v>
      </c>
      <c r="D100" s="88" t="s">
        <v>93</v>
      </c>
      <c r="E100" s="88"/>
      <c r="F100" s="76">
        <f t="shared" si="17"/>
        <v>16.100000000000001</v>
      </c>
      <c r="G100" s="76">
        <f t="shared" si="17"/>
        <v>0</v>
      </c>
      <c r="H100" s="76">
        <f t="shared" si="17"/>
        <v>0</v>
      </c>
    </row>
    <row r="101" spans="1:8" ht="38.25" x14ac:dyDescent="0.2">
      <c r="A101" s="41">
        <v>88</v>
      </c>
      <c r="B101" s="79" t="s">
        <v>177</v>
      </c>
      <c r="C101" s="88" t="s">
        <v>312</v>
      </c>
      <c r="D101" s="88" t="s">
        <v>93</v>
      </c>
      <c r="E101" s="88" t="s">
        <v>66</v>
      </c>
      <c r="F101" s="76">
        <f t="shared" si="17"/>
        <v>16.100000000000001</v>
      </c>
      <c r="G101" s="76">
        <f t="shared" si="17"/>
        <v>0</v>
      </c>
      <c r="H101" s="76">
        <f t="shared" si="17"/>
        <v>0</v>
      </c>
    </row>
    <row r="102" spans="1:8" ht="25.5" x14ac:dyDescent="0.2">
      <c r="A102" s="41">
        <v>89</v>
      </c>
      <c r="B102" s="79" t="s">
        <v>100</v>
      </c>
      <c r="C102" s="88" t="s">
        <v>312</v>
      </c>
      <c r="D102" s="88" t="s">
        <v>93</v>
      </c>
      <c r="E102" s="88" t="s">
        <v>67</v>
      </c>
      <c r="F102" s="76">
        <f>'Приложение 4'!G123</f>
        <v>16.100000000000001</v>
      </c>
      <c r="G102" s="76">
        <f>'Приложение 4'!H123</f>
        <v>0</v>
      </c>
      <c r="H102" s="76">
        <f>'Приложение 4'!I123</f>
        <v>0</v>
      </c>
    </row>
    <row r="103" spans="1:8" ht="51" x14ac:dyDescent="0.2">
      <c r="A103" s="41">
        <v>90</v>
      </c>
      <c r="B103" s="79" t="s">
        <v>322</v>
      </c>
      <c r="C103" s="88" t="s">
        <v>305</v>
      </c>
      <c r="D103" s="88"/>
      <c r="E103" s="88"/>
      <c r="F103" s="76">
        <f t="shared" ref="F103:H106" si="18">F104</f>
        <v>3316.44</v>
      </c>
      <c r="G103" s="76">
        <f t="shared" si="18"/>
        <v>0</v>
      </c>
      <c r="H103" s="76">
        <f t="shared" si="18"/>
        <v>0</v>
      </c>
    </row>
    <row r="104" spans="1:8" x14ac:dyDescent="0.2">
      <c r="A104" s="41">
        <v>91</v>
      </c>
      <c r="B104" s="79" t="s">
        <v>68</v>
      </c>
      <c r="C104" s="88" t="s">
        <v>305</v>
      </c>
      <c r="D104" s="88" t="s">
        <v>69</v>
      </c>
      <c r="E104" s="88"/>
      <c r="F104" s="76">
        <f t="shared" si="18"/>
        <v>3316.44</v>
      </c>
      <c r="G104" s="76">
        <f t="shared" si="18"/>
        <v>0</v>
      </c>
      <c r="H104" s="76">
        <f t="shared" si="18"/>
        <v>0</v>
      </c>
    </row>
    <row r="105" spans="1:8" x14ac:dyDescent="0.2">
      <c r="A105" s="41">
        <v>92</v>
      </c>
      <c r="B105" s="79" t="s">
        <v>92</v>
      </c>
      <c r="C105" s="88" t="s">
        <v>305</v>
      </c>
      <c r="D105" s="88" t="s">
        <v>93</v>
      </c>
      <c r="E105" s="88"/>
      <c r="F105" s="76">
        <f t="shared" si="18"/>
        <v>3316.44</v>
      </c>
      <c r="G105" s="76">
        <f t="shared" si="18"/>
        <v>0</v>
      </c>
      <c r="H105" s="76">
        <f t="shared" si="18"/>
        <v>0</v>
      </c>
    </row>
    <row r="106" spans="1:8" x14ac:dyDescent="0.2">
      <c r="A106" s="41">
        <v>93</v>
      </c>
      <c r="B106" s="80" t="s">
        <v>303</v>
      </c>
      <c r="C106" s="88" t="s">
        <v>305</v>
      </c>
      <c r="D106" s="88" t="s">
        <v>93</v>
      </c>
      <c r="E106" s="88" t="s">
        <v>54</v>
      </c>
      <c r="F106" s="76">
        <f t="shared" si="18"/>
        <v>3316.44</v>
      </c>
      <c r="G106" s="76">
        <f t="shared" si="18"/>
        <v>0</v>
      </c>
      <c r="H106" s="76">
        <f t="shared" si="18"/>
        <v>0</v>
      </c>
    </row>
    <row r="107" spans="1:8" x14ac:dyDescent="0.2">
      <c r="A107" s="41">
        <v>94</v>
      </c>
      <c r="B107" s="80" t="s">
        <v>4</v>
      </c>
      <c r="C107" s="88" t="s">
        <v>305</v>
      </c>
      <c r="D107" s="88" t="s">
        <v>93</v>
      </c>
      <c r="E107" s="88" t="s">
        <v>55</v>
      </c>
      <c r="F107" s="76">
        <f>'Приложение 4'!G106</f>
        <v>3316.44</v>
      </c>
      <c r="G107" s="76">
        <f>'Приложение 4'!H106</f>
        <v>0</v>
      </c>
      <c r="H107" s="76">
        <f>'Приложение 4'!I106</f>
        <v>0</v>
      </c>
    </row>
    <row r="108" spans="1:8" ht="51" x14ac:dyDescent="0.2">
      <c r="A108" s="41">
        <v>95</v>
      </c>
      <c r="B108" s="80" t="s">
        <v>306</v>
      </c>
      <c r="C108" s="88" t="s">
        <v>307</v>
      </c>
      <c r="D108" s="88"/>
      <c r="E108" s="88"/>
      <c r="F108" s="76">
        <f t="shared" ref="F108:H111" si="19">F109</f>
        <v>0</v>
      </c>
      <c r="G108" s="76">
        <f t="shared" si="19"/>
        <v>1647.6994999999999</v>
      </c>
      <c r="H108" s="76">
        <f t="shared" si="19"/>
        <v>1475.30422</v>
      </c>
    </row>
    <row r="109" spans="1:8" ht="38.25" x14ac:dyDescent="0.2">
      <c r="A109" s="41">
        <v>96</v>
      </c>
      <c r="B109" s="80" t="s">
        <v>161</v>
      </c>
      <c r="C109" s="88" t="s">
        <v>307</v>
      </c>
      <c r="D109" s="88" t="s">
        <v>23</v>
      </c>
      <c r="E109" s="88"/>
      <c r="F109" s="76">
        <f t="shared" si="19"/>
        <v>0</v>
      </c>
      <c r="G109" s="76">
        <f t="shared" si="19"/>
        <v>1647.6994999999999</v>
      </c>
      <c r="H109" s="76">
        <f t="shared" si="19"/>
        <v>1475.30422</v>
      </c>
    </row>
    <row r="110" spans="1:8" x14ac:dyDescent="0.2">
      <c r="A110" s="41">
        <v>97</v>
      </c>
      <c r="B110" s="31" t="s">
        <v>162</v>
      </c>
      <c r="C110" s="88" t="s">
        <v>307</v>
      </c>
      <c r="D110" s="88" t="s">
        <v>56</v>
      </c>
      <c r="E110" s="88"/>
      <c r="F110" s="76">
        <f t="shared" si="19"/>
        <v>0</v>
      </c>
      <c r="G110" s="76">
        <f t="shared" si="19"/>
        <v>1647.6994999999999</v>
      </c>
      <c r="H110" s="76">
        <f t="shared" si="19"/>
        <v>1475.30422</v>
      </c>
    </row>
    <row r="111" spans="1:8" x14ac:dyDescent="0.2">
      <c r="A111" s="41">
        <v>98</v>
      </c>
      <c r="B111" s="31" t="s">
        <v>303</v>
      </c>
      <c r="C111" s="88" t="s">
        <v>307</v>
      </c>
      <c r="D111" s="88" t="s">
        <v>56</v>
      </c>
      <c r="E111" s="88" t="s">
        <v>54</v>
      </c>
      <c r="F111" s="76">
        <f t="shared" si="19"/>
        <v>0</v>
      </c>
      <c r="G111" s="76">
        <f t="shared" si="19"/>
        <v>1647.6994999999999</v>
      </c>
      <c r="H111" s="76">
        <f t="shared" si="19"/>
        <v>1475.30422</v>
      </c>
    </row>
    <row r="112" spans="1:8" x14ac:dyDescent="0.2">
      <c r="A112" s="41">
        <v>99</v>
      </c>
      <c r="B112" s="31" t="s">
        <v>4</v>
      </c>
      <c r="C112" s="88" t="s">
        <v>307</v>
      </c>
      <c r="D112" s="88" t="s">
        <v>56</v>
      </c>
      <c r="E112" s="88" t="s">
        <v>55</v>
      </c>
      <c r="F112" s="76">
        <f>'Приложение 4'!G109</f>
        <v>0</v>
      </c>
      <c r="G112" s="76">
        <f>'Приложение 4'!H109</f>
        <v>1647.6994999999999</v>
      </c>
      <c r="H112" s="76">
        <f>'Приложение 4'!I109</f>
        <v>1475.30422</v>
      </c>
    </row>
    <row r="113" spans="1:8" ht="51" x14ac:dyDescent="0.2">
      <c r="A113" s="41">
        <v>100</v>
      </c>
      <c r="B113" s="80" t="s">
        <v>271</v>
      </c>
      <c r="C113" s="88" t="s">
        <v>272</v>
      </c>
      <c r="D113" s="88"/>
      <c r="E113" s="88"/>
      <c r="F113" s="76">
        <f>F114+F118</f>
        <v>133.533998</v>
      </c>
      <c r="G113" s="76">
        <f>G114+G118</f>
        <v>138.85599999999999</v>
      </c>
      <c r="H113" s="76">
        <f>H114+H118</f>
        <v>0</v>
      </c>
    </row>
    <row r="114" spans="1:8" ht="63.75" x14ac:dyDescent="0.2">
      <c r="A114" s="41">
        <v>101</v>
      </c>
      <c r="B114" s="80" t="s">
        <v>39</v>
      </c>
      <c r="C114" s="88" t="s">
        <v>272</v>
      </c>
      <c r="D114" s="88" t="s">
        <v>32</v>
      </c>
      <c r="E114" s="88"/>
      <c r="F114" s="76">
        <f t="shared" ref="F114:H116" si="20">F115</f>
        <v>101.509128</v>
      </c>
      <c r="G114" s="76">
        <f t="shared" si="20"/>
        <v>101.50913</v>
      </c>
      <c r="H114" s="76">
        <f t="shared" si="20"/>
        <v>0</v>
      </c>
    </row>
    <row r="115" spans="1:8" ht="25.5" x14ac:dyDescent="0.2">
      <c r="A115" s="41">
        <v>102</v>
      </c>
      <c r="B115" s="31" t="s">
        <v>58</v>
      </c>
      <c r="C115" s="88" t="s">
        <v>272</v>
      </c>
      <c r="D115" s="88" t="s">
        <v>22</v>
      </c>
      <c r="E115" s="88"/>
      <c r="F115" s="76">
        <f t="shared" si="20"/>
        <v>101.509128</v>
      </c>
      <c r="G115" s="76">
        <f t="shared" si="20"/>
        <v>101.50913</v>
      </c>
      <c r="H115" s="76">
        <f t="shared" si="20"/>
        <v>0</v>
      </c>
    </row>
    <row r="116" spans="1:8" x14ac:dyDescent="0.2">
      <c r="A116" s="41">
        <v>103</v>
      </c>
      <c r="B116" s="31" t="s">
        <v>269</v>
      </c>
      <c r="C116" s="88" t="s">
        <v>272</v>
      </c>
      <c r="D116" s="88" t="s">
        <v>22</v>
      </c>
      <c r="E116" s="88" t="s">
        <v>250</v>
      </c>
      <c r="F116" s="76">
        <f t="shared" si="20"/>
        <v>101.509128</v>
      </c>
      <c r="G116" s="76">
        <f t="shared" si="20"/>
        <v>101.50913</v>
      </c>
      <c r="H116" s="76">
        <f t="shared" si="20"/>
        <v>0</v>
      </c>
    </row>
    <row r="117" spans="1:8" x14ac:dyDescent="0.2">
      <c r="A117" s="41">
        <v>104</v>
      </c>
      <c r="B117" s="31" t="s">
        <v>270</v>
      </c>
      <c r="C117" s="88" t="s">
        <v>272</v>
      </c>
      <c r="D117" s="88" t="s">
        <v>22</v>
      </c>
      <c r="E117" s="88" t="s">
        <v>251</v>
      </c>
      <c r="F117" s="76">
        <f>'Приложение 4'!G45</f>
        <v>101.509128</v>
      </c>
      <c r="G117" s="76">
        <f>'Приложение 4'!H45</f>
        <v>101.50913</v>
      </c>
      <c r="H117" s="76">
        <f>'Приложение 4'!I45</f>
        <v>0</v>
      </c>
    </row>
    <row r="118" spans="1:8" ht="25.5" x14ac:dyDescent="0.2">
      <c r="A118" s="41">
        <v>63</v>
      </c>
      <c r="B118" s="79" t="s">
        <v>262</v>
      </c>
      <c r="C118" s="88" t="s">
        <v>272</v>
      </c>
      <c r="D118" s="88" t="s">
        <v>42</v>
      </c>
      <c r="E118" s="88"/>
      <c r="F118" s="76">
        <f t="shared" ref="F118:H120" si="21">F119</f>
        <v>32.02487</v>
      </c>
      <c r="G118" s="76">
        <f t="shared" si="21"/>
        <v>37.346870000000003</v>
      </c>
      <c r="H118" s="76">
        <f t="shared" si="21"/>
        <v>0</v>
      </c>
    </row>
    <row r="119" spans="1:8" ht="38.25" x14ac:dyDescent="0.2">
      <c r="A119" s="41">
        <v>64</v>
      </c>
      <c r="B119" s="79" t="s">
        <v>43</v>
      </c>
      <c r="C119" s="88" t="s">
        <v>272</v>
      </c>
      <c r="D119" s="88" t="s">
        <v>34</v>
      </c>
      <c r="E119" s="88"/>
      <c r="F119" s="76">
        <f t="shared" si="21"/>
        <v>32.02487</v>
      </c>
      <c r="G119" s="76">
        <f t="shared" si="21"/>
        <v>37.346870000000003</v>
      </c>
      <c r="H119" s="76">
        <f t="shared" si="21"/>
        <v>0</v>
      </c>
    </row>
    <row r="120" spans="1:8" x14ac:dyDescent="0.2">
      <c r="A120" s="41">
        <v>65</v>
      </c>
      <c r="B120" s="31" t="s">
        <v>269</v>
      </c>
      <c r="C120" s="88" t="s">
        <v>272</v>
      </c>
      <c r="D120" s="88" t="s">
        <v>34</v>
      </c>
      <c r="E120" s="88" t="s">
        <v>250</v>
      </c>
      <c r="F120" s="76">
        <f t="shared" si="21"/>
        <v>32.02487</v>
      </c>
      <c r="G120" s="76">
        <f t="shared" si="21"/>
        <v>37.346870000000003</v>
      </c>
      <c r="H120" s="76">
        <f t="shared" si="21"/>
        <v>0</v>
      </c>
    </row>
    <row r="121" spans="1:8" x14ac:dyDescent="0.2">
      <c r="A121" s="41">
        <v>66</v>
      </c>
      <c r="B121" s="31" t="s">
        <v>270</v>
      </c>
      <c r="C121" s="88" t="s">
        <v>272</v>
      </c>
      <c r="D121" s="88" t="s">
        <v>34</v>
      </c>
      <c r="E121" s="88" t="s">
        <v>251</v>
      </c>
      <c r="F121" s="76">
        <f>'Приложение 4'!G47</f>
        <v>32.02487</v>
      </c>
      <c r="G121" s="76">
        <f>'Приложение 4'!H47</f>
        <v>37.346870000000003</v>
      </c>
      <c r="H121" s="76">
        <f>'Приложение 4'!I47</f>
        <v>0</v>
      </c>
    </row>
    <row r="122" spans="1:8" ht="63.75" x14ac:dyDescent="0.2">
      <c r="A122" s="41">
        <v>105</v>
      </c>
      <c r="B122" s="31" t="s">
        <v>267</v>
      </c>
      <c r="C122" s="88" t="s">
        <v>268</v>
      </c>
      <c r="D122" s="88"/>
      <c r="E122" s="88"/>
      <c r="F122" s="76">
        <f t="shared" ref="F122:H125" si="22">F123</f>
        <v>3.3</v>
      </c>
      <c r="G122" s="76">
        <f t="shared" si="22"/>
        <v>3.3</v>
      </c>
      <c r="H122" s="76">
        <f t="shared" si="22"/>
        <v>3.3</v>
      </c>
    </row>
    <row r="123" spans="1:8" ht="25.5" x14ac:dyDescent="0.2">
      <c r="A123" s="41">
        <v>106</v>
      </c>
      <c r="B123" s="31" t="s">
        <v>262</v>
      </c>
      <c r="C123" s="88" t="s">
        <v>268</v>
      </c>
      <c r="D123" s="88" t="s">
        <v>42</v>
      </c>
      <c r="E123" s="88"/>
      <c r="F123" s="76">
        <f t="shared" si="22"/>
        <v>3.3</v>
      </c>
      <c r="G123" s="76">
        <f t="shared" si="22"/>
        <v>3.3</v>
      </c>
      <c r="H123" s="76">
        <f t="shared" si="22"/>
        <v>3.3</v>
      </c>
    </row>
    <row r="124" spans="1:8" ht="38.25" x14ac:dyDescent="0.2">
      <c r="A124" s="41">
        <v>107</v>
      </c>
      <c r="B124" s="31" t="s">
        <v>43</v>
      </c>
      <c r="C124" s="88" t="s">
        <v>268</v>
      </c>
      <c r="D124" s="88" t="s">
        <v>34</v>
      </c>
      <c r="E124" s="88"/>
      <c r="F124" s="76">
        <f t="shared" si="22"/>
        <v>3.3</v>
      </c>
      <c r="G124" s="76">
        <f t="shared" si="22"/>
        <v>3.3</v>
      </c>
      <c r="H124" s="76">
        <f t="shared" si="22"/>
        <v>3.3</v>
      </c>
    </row>
    <row r="125" spans="1:8" s="32" customFormat="1" x14ac:dyDescent="0.2">
      <c r="A125" s="41">
        <v>108</v>
      </c>
      <c r="B125" s="31" t="s">
        <v>1</v>
      </c>
      <c r="C125" s="88" t="s">
        <v>268</v>
      </c>
      <c r="D125" s="88" t="s">
        <v>34</v>
      </c>
      <c r="E125" s="88" t="s">
        <v>61</v>
      </c>
      <c r="F125" s="76">
        <f t="shared" si="22"/>
        <v>3.3</v>
      </c>
      <c r="G125" s="76">
        <f t="shared" si="22"/>
        <v>3.3</v>
      </c>
      <c r="H125" s="76">
        <f t="shared" si="22"/>
        <v>3.3</v>
      </c>
    </row>
    <row r="126" spans="1:8" x14ac:dyDescent="0.2">
      <c r="A126" s="41">
        <v>109</v>
      </c>
      <c r="B126" s="31" t="s">
        <v>27</v>
      </c>
      <c r="C126" s="88" t="s">
        <v>268</v>
      </c>
      <c r="D126" s="88" t="s">
        <v>34</v>
      </c>
      <c r="E126" s="88" t="s">
        <v>44</v>
      </c>
      <c r="F126" s="76">
        <f>'Приложение 4'!G38</f>
        <v>3.3</v>
      </c>
      <c r="G126" s="76">
        <f>'Приложение 4'!H38</f>
        <v>3.3</v>
      </c>
      <c r="H126" s="76">
        <f>'Приложение 4'!I38</f>
        <v>3.3</v>
      </c>
    </row>
    <row r="127" spans="1:8" ht="25.5" x14ac:dyDescent="0.2">
      <c r="A127" s="41">
        <v>110</v>
      </c>
      <c r="B127" s="31" t="s">
        <v>264</v>
      </c>
      <c r="C127" s="88" t="s">
        <v>73</v>
      </c>
      <c r="D127" s="88"/>
      <c r="E127" s="88"/>
      <c r="F127" s="76">
        <f>F128</f>
        <v>1</v>
      </c>
      <c r="G127" s="76">
        <f t="shared" ref="G127:H131" si="23">G128</f>
        <v>1</v>
      </c>
      <c r="H127" s="76">
        <f t="shared" si="23"/>
        <v>1</v>
      </c>
    </row>
    <row r="128" spans="1:8" x14ac:dyDescent="0.2">
      <c r="A128" s="41">
        <v>111</v>
      </c>
      <c r="B128" s="31" t="s">
        <v>265</v>
      </c>
      <c r="C128" s="88" t="s">
        <v>266</v>
      </c>
      <c r="D128" s="88"/>
      <c r="E128" s="88"/>
      <c r="F128" s="76">
        <f>F129</f>
        <v>1</v>
      </c>
      <c r="G128" s="76">
        <f t="shared" si="23"/>
        <v>1</v>
      </c>
      <c r="H128" s="76">
        <f t="shared" si="23"/>
        <v>1</v>
      </c>
    </row>
    <row r="129" spans="1:8" x14ac:dyDescent="0.2">
      <c r="A129" s="41">
        <v>112</v>
      </c>
      <c r="B129" s="31" t="s">
        <v>96</v>
      </c>
      <c r="C129" s="88" t="s">
        <v>266</v>
      </c>
      <c r="D129" s="88" t="s">
        <v>97</v>
      </c>
      <c r="E129" s="88"/>
      <c r="F129" s="76">
        <f>F130</f>
        <v>1</v>
      </c>
      <c r="G129" s="76">
        <f t="shared" si="23"/>
        <v>1</v>
      </c>
      <c r="H129" s="76">
        <f t="shared" si="23"/>
        <v>1</v>
      </c>
    </row>
    <row r="130" spans="1:8" x14ac:dyDescent="0.2">
      <c r="A130" s="41">
        <v>113</v>
      </c>
      <c r="B130" s="31" t="s">
        <v>159</v>
      </c>
      <c r="C130" s="88" t="s">
        <v>266</v>
      </c>
      <c r="D130" s="88" t="s">
        <v>160</v>
      </c>
      <c r="E130" s="88"/>
      <c r="F130" s="76">
        <f>F131</f>
        <v>1</v>
      </c>
      <c r="G130" s="76">
        <f t="shared" si="23"/>
        <v>1</v>
      </c>
      <c r="H130" s="76">
        <f t="shared" si="23"/>
        <v>1</v>
      </c>
    </row>
    <row r="131" spans="1:8" x14ac:dyDescent="0.2">
      <c r="A131" s="41">
        <v>114</v>
      </c>
      <c r="B131" s="31" t="s">
        <v>1</v>
      </c>
      <c r="C131" s="88" t="s">
        <v>266</v>
      </c>
      <c r="D131" s="88" t="s">
        <v>160</v>
      </c>
      <c r="E131" s="88" t="s">
        <v>61</v>
      </c>
      <c r="F131" s="76">
        <f>F132</f>
        <v>1</v>
      </c>
      <c r="G131" s="76">
        <f t="shared" si="23"/>
        <v>1</v>
      </c>
      <c r="H131" s="76">
        <f t="shared" si="23"/>
        <v>1</v>
      </c>
    </row>
    <row r="132" spans="1:8" x14ac:dyDescent="0.2">
      <c r="A132" s="41">
        <v>115</v>
      </c>
      <c r="B132" s="31" t="s">
        <v>29</v>
      </c>
      <c r="C132" s="88" t="s">
        <v>266</v>
      </c>
      <c r="D132" s="88" t="s">
        <v>160</v>
      </c>
      <c r="E132" s="88" t="s">
        <v>52</v>
      </c>
      <c r="F132" s="76">
        <f>'Приложение 4'!G32</f>
        <v>1</v>
      </c>
      <c r="G132" s="76">
        <f>'Приложение 4'!H32</f>
        <v>1</v>
      </c>
      <c r="H132" s="76">
        <f>'Приложение 4'!I32</f>
        <v>1</v>
      </c>
    </row>
    <row r="133" spans="1:8" x14ac:dyDescent="0.2">
      <c r="A133" s="41">
        <v>116</v>
      </c>
      <c r="B133" s="56" t="s">
        <v>28</v>
      </c>
      <c r="C133" s="53"/>
      <c r="D133" s="53"/>
      <c r="E133" s="53"/>
      <c r="F133" s="77"/>
      <c r="G133" s="103">
        <f>'Приложение 4'!H124</f>
        <v>168.61051282051358</v>
      </c>
      <c r="H133" s="103">
        <f>'Приложение 4'!I124</f>
        <v>346.50578947368376</v>
      </c>
    </row>
    <row r="134" spans="1:8" x14ac:dyDescent="0.2">
      <c r="A134" s="41"/>
      <c r="B134" s="56" t="s">
        <v>0</v>
      </c>
      <c r="C134" s="53"/>
      <c r="D134" s="53"/>
      <c r="E134" s="53"/>
      <c r="F134" s="77">
        <f>F9+F64</f>
        <v>8453.7739852800005</v>
      </c>
      <c r="G134" s="77">
        <f>G9+G64+G133-0.01</f>
        <v>6717.9660001005132</v>
      </c>
      <c r="H134" s="77">
        <f>H9+H64+H133</f>
        <v>6586.909996753684</v>
      </c>
    </row>
  </sheetData>
  <mergeCells count="11">
    <mergeCell ref="A1:H1"/>
    <mergeCell ref="A2:H2"/>
    <mergeCell ref="A3:H3"/>
    <mergeCell ref="A5:A7"/>
    <mergeCell ref="B5:B7"/>
    <mergeCell ref="C5:C7"/>
    <mergeCell ref="G5:G7"/>
    <mergeCell ref="H5:H7"/>
    <mergeCell ref="D5:D7"/>
    <mergeCell ref="E5:E7"/>
    <mergeCell ref="F5:F7"/>
  </mergeCells>
  <pageMargins left="0.25" right="0.25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"/>
  <sheetViews>
    <sheetView tabSelected="1" zoomScale="120" zoomScaleNormal="120" workbookViewId="0">
      <selection activeCell="C11" sqref="C11"/>
    </sheetView>
  </sheetViews>
  <sheetFormatPr defaultRowHeight="12.75" x14ac:dyDescent="0.2"/>
  <cols>
    <col min="1" max="1" width="6.85546875" customWidth="1"/>
    <col min="2" max="2" width="48.7109375" customWidth="1"/>
    <col min="3" max="3" width="11.28515625" customWidth="1"/>
    <col min="4" max="4" width="11.85546875" customWidth="1"/>
    <col min="5" max="5" width="12.7109375" customWidth="1"/>
  </cols>
  <sheetData>
    <row r="1" spans="1:8" x14ac:dyDescent="0.2">
      <c r="B1" s="17"/>
      <c r="C1" s="17"/>
      <c r="D1" s="104" t="s">
        <v>323</v>
      </c>
      <c r="E1" s="104"/>
    </row>
    <row r="2" spans="1:8" ht="55.5" customHeight="1" x14ac:dyDescent="0.2">
      <c r="B2" s="17"/>
      <c r="C2" s="135" t="s">
        <v>334</v>
      </c>
      <c r="D2" s="136"/>
      <c r="E2" s="136"/>
    </row>
    <row r="3" spans="1:8" ht="21" customHeight="1" x14ac:dyDescent="0.2">
      <c r="B3" s="17"/>
      <c r="C3" s="17"/>
      <c r="D3" s="17"/>
      <c r="E3" s="17"/>
    </row>
    <row r="4" spans="1:8" ht="38.25" customHeight="1" x14ac:dyDescent="0.25">
      <c r="B4" s="114" t="s">
        <v>324</v>
      </c>
      <c r="C4" s="114"/>
      <c r="D4" s="114"/>
      <c r="E4" s="114"/>
      <c r="F4" s="13"/>
    </row>
    <row r="5" spans="1:8" x14ac:dyDescent="0.2">
      <c r="B5" s="17"/>
      <c r="C5" s="17"/>
      <c r="D5" s="17"/>
      <c r="E5" s="34" t="s">
        <v>101</v>
      </c>
    </row>
    <row r="6" spans="1:8" ht="25.5" x14ac:dyDescent="0.2">
      <c r="A6" s="83" t="s">
        <v>82</v>
      </c>
      <c r="B6" s="83" t="s">
        <v>166</v>
      </c>
      <c r="C6" s="83" t="s">
        <v>154</v>
      </c>
      <c r="D6" s="83" t="s">
        <v>181</v>
      </c>
      <c r="E6" s="83" t="s">
        <v>326</v>
      </c>
      <c r="F6" s="35"/>
      <c r="G6" s="35"/>
      <c r="H6" s="35"/>
    </row>
    <row r="7" spans="1:8" x14ac:dyDescent="0.2">
      <c r="A7" s="84"/>
      <c r="B7" s="82">
        <v>1</v>
      </c>
      <c r="C7" s="82">
        <v>2</v>
      </c>
      <c r="D7" s="82">
        <v>3</v>
      </c>
      <c r="E7" s="82">
        <v>4</v>
      </c>
      <c r="F7" s="36"/>
      <c r="G7" s="36"/>
      <c r="H7" s="36"/>
    </row>
    <row r="8" spans="1:8" ht="25.5" x14ac:dyDescent="0.2">
      <c r="A8" s="85">
        <v>1</v>
      </c>
      <c r="B8" s="86" t="s">
        <v>167</v>
      </c>
      <c r="C8" s="87">
        <v>0</v>
      </c>
      <c r="D8" s="87">
        <v>0</v>
      </c>
      <c r="E8" s="87">
        <v>0</v>
      </c>
      <c r="F8" s="37"/>
      <c r="G8" s="37"/>
      <c r="H8" s="37"/>
    </row>
    <row r="9" spans="1:8" x14ac:dyDescent="0.2">
      <c r="A9" s="85">
        <v>2</v>
      </c>
      <c r="B9" s="86" t="s">
        <v>168</v>
      </c>
      <c r="C9" s="87">
        <v>0</v>
      </c>
      <c r="D9" s="87">
        <v>0</v>
      </c>
      <c r="E9" s="87">
        <v>0</v>
      </c>
      <c r="F9" s="37"/>
      <c r="G9" s="37"/>
      <c r="H9" s="37"/>
    </row>
    <row r="10" spans="1:8" x14ac:dyDescent="0.2">
      <c r="A10" s="85">
        <v>3</v>
      </c>
      <c r="B10" s="86" t="s">
        <v>169</v>
      </c>
      <c r="C10" s="87">
        <v>0</v>
      </c>
      <c r="D10" s="87">
        <v>0</v>
      </c>
      <c r="E10" s="87">
        <v>0</v>
      </c>
      <c r="F10" s="37"/>
      <c r="G10" s="37"/>
      <c r="H10" s="37"/>
    </row>
    <row r="11" spans="1:8" ht="38.25" x14ac:dyDescent="0.2">
      <c r="A11" s="85">
        <v>4</v>
      </c>
      <c r="B11" s="86" t="s">
        <v>170</v>
      </c>
      <c r="C11" s="87">
        <v>0</v>
      </c>
      <c r="D11" s="87">
        <v>0</v>
      </c>
      <c r="E11" s="87">
        <v>0</v>
      </c>
      <c r="F11" s="37"/>
      <c r="G11" s="37"/>
      <c r="H11" s="37"/>
    </row>
    <row r="12" spans="1:8" x14ac:dyDescent="0.2">
      <c r="A12" s="85">
        <v>5</v>
      </c>
      <c r="B12" s="86" t="s">
        <v>168</v>
      </c>
      <c r="C12" s="87">
        <v>0</v>
      </c>
      <c r="D12" s="87">
        <v>0</v>
      </c>
      <c r="E12" s="87">
        <v>0</v>
      </c>
      <c r="F12" s="37"/>
      <c r="G12" s="37"/>
      <c r="H12" s="37"/>
    </row>
    <row r="13" spans="1:8" x14ac:dyDescent="0.2">
      <c r="A13" s="85">
        <v>6</v>
      </c>
      <c r="B13" s="86" t="s">
        <v>169</v>
      </c>
      <c r="C13" s="87">
        <v>0</v>
      </c>
      <c r="D13" s="87">
        <v>0</v>
      </c>
      <c r="E13" s="87">
        <v>0</v>
      </c>
      <c r="F13" s="37"/>
      <c r="G13" s="37"/>
      <c r="H13" s="37"/>
    </row>
  </sheetData>
  <mergeCells count="3">
    <mergeCell ref="C2:E2"/>
    <mergeCell ref="B4:E4"/>
    <mergeCell ref="D1:E1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Лист2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2023-12-25T08:10:43Z</cp:lastPrinted>
  <dcterms:created xsi:type="dcterms:W3CDTF">2003-08-15T04:54:42Z</dcterms:created>
  <dcterms:modified xsi:type="dcterms:W3CDTF">2023-12-25T08:43:03Z</dcterms:modified>
</cp:coreProperties>
</file>